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135" windowWidth="18075" windowHeight="7935" activeTab="3"/>
  </bookViews>
  <sheets>
    <sheet name="Jap Land Based" sheetId="1" r:id="rId1"/>
    <sheet name="Blank Form" sheetId="2" r:id="rId2"/>
    <sheet name="Jap Ship Based" sheetId="3" r:id="rId3"/>
    <sheet name="US Carrier" sheetId="4" r:id="rId4"/>
  </sheets>
  <definedNames>
    <definedName name="_xlnm.Print_Area" localSheetId="0">'Jap Land Based'!$A$1:$K$59</definedName>
    <definedName name="_xlnm.Print_Area" localSheetId="2">'Jap Ship Based'!$A$1:$K$65</definedName>
  </definedNames>
  <calcPr calcId="145621" calcMode="manual"/>
</workbook>
</file>

<file path=xl/calcChain.xml><?xml version="1.0" encoding="utf-8"?>
<calcChain xmlns="http://schemas.openxmlformats.org/spreadsheetml/2006/main">
  <c r="N6" i="4" l="1"/>
  <c r="N5" i="4"/>
  <c r="G66" i="4"/>
  <c r="H66" i="4"/>
  <c r="J66" i="4"/>
  <c r="G57" i="4"/>
  <c r="H57" i="4"/>
  <c r="J57" i="4"/>
  <c r="K57" i="4"/>
  <c r="H53" i="4"/>
  <c r="G53" i="4"/>
  <c r="J53" i="4"/>
  <c r="G45" i="4"/>
  <c r="H45" i="4"/>
  <c r="J45" i="4"/>
  <c r="G40" i="4"/>
  <c r="H40" i="4"/>
  <c r="J40" i="4"/>
  <c r="G32" i="4"/>
  <c r="H32" i="4"/>
  <c r="J32" i="4"/>
  <c r="G27" i="4"/>
  <c r="H27" i="4"/>
  <c r="J27" i="4"/>
  <c r="K27" i="4"/>
  <c r="L25" i="4"/>
  <c r="M25" i="4"/>
  <c r="L26" i="4"/>
  <c r="M26" i="4"/>
  <c r="L27" i="4"/>
  <c r="M27" i="4"/>
  <c r="L28" i="4"/>
  <c r="M28" i="4"/>
  <c r="L29" i="4"/>
  <c r="M29" i="4"/>
  <c r="L30" i="4"/>
  <c r="M30" i="4"/>
  <c r="L31" i="4"/>
  <c r="M31" i="4"/>
  <c r="L32" i="4"/>
  <c r="M32" i="4"/>
  <c r="L33" i="4"/>
  <c r="M33" i="4"/>
  <c r="L34" i="4"/>
  <c r="M34" i="4"/>
  <c r="L35" i="4"/>
  <c r="M35" i="4"/>
  <c r="L36" i="4"/>
  <c r="M36" i="4"/>
  <c r="L37" i="4"/>
  <c r="M37" i="4"/>
  <c r="L38" i="4"/>
  <c r="M38" i="4"/>
  <c r="L39" i="4"/>
  <c r="M39" i="4"/>
  <c r="L40" i="4"/>
  <c r="M40" i="4"/>
  <c r="L41" i="4"/>
  <c r="M41" i="4"/>
  <c r="L42" i="4"/>
  <c r="M42" i="4"/>
  <c r="L43" i="4"/>
  <c r="M43" i="4"/>
  <c r="L44" i="4"/>
  <c r="M44" i="4"/>
  <c r="L45" i="4"/>
  <c r="M45" i="4"/>
  <c r="L46" i="4"/>
  <c r="M46" i="4"/>
  <c r="L47" i="4"/>
  <c r="M47" i="4"/>
  <c r="L48" i="4"/>
  <c r="M48" i="4"/>
  <c r="L49" i="4"/>
  <c r="M49" i="4"/>
  <c r="L50" i="4"/>
  <c r="M50" i="4"/>
  <c r="L51" i="4"/>
  <c r="M51" i="4"/>
  <c r="L52" i="4"/>
  <c r="M52" i="4"/>
  <c r="L53" i="4"/>
  <c r="M53" i="4"/>
  <c r="L54" i="4"/>
  <c r="M54" i="4"/>
  <c r="L55" i="4"/>
  <c r="M55" i="4"/>
  <c r="L56" i="4"/>
  <c r="M56" i="4"/>
  <c r="L57" i="4"/>
  <c r="M57" i="4"/>
  <c r="L58" i="4"/>
  <c r="M58" i="4"/>
  <c r="L59" i="4"/>
  <c r="M59" i="4"/>
  <c r="L60" i="4"/>
  <c r="M60" i="4"/>
  <c r="L61" i="4"/>
  <c r="M61" i="4"/>
  <c r="L62" i="4"/>
  <c r="M62" i="4"/>
  <c r="L63" i="4"/>
  <c r="M63" i="4"/>
  <c r="L64" i="4"/>
  <c r="M64" i="4"/>
  <c r="L65" i="4"/>
  <c r="M65" i="4"/>
  <c r="L66" i="4"/>
  <c r="M66" i="4"/>
  <c r="L67" i="4"/>
  <c r="M67" i="4"/>
  <c r="L68" i="4"/>
  <c r="M68" i="4"/>
  <c r="L69" i="4"/>
  <c r="M69" i="4"/>
  <c r="L70" i="4"/>
  <c r="M70" i="4"/>
  <c r="M24" i="4"/>
  <c r="L24" i="4"/>
  <c r="J25" i="4"/>
  <c r="K25" i="4"/>
  <c r="J26" i="4"/>
  <c r="K26" i="4"/>
  <c r="J28" i="4"/>
  <c r="K28" i="4"/>
  <c r="J29" i="4"/>
  <c r="K29" i="4"/>
  <c r="J30" i="4"/>
  <c r="K30" i="4"/>
  <c r="J31" i="4"/>
  <c r="K31" i="4"/>
  <c r="K32" i="4"/>
  <c r="J33" i="4"/>
  <c r="K33" i="4"/>
  <c r="J34" i="4"/>
  <c r="K34" i="4"/>
  <c r="J35" i="4"/>
  <c r="K35" i="4"/>
  <c r="J36" i="4"/>
  <c r="K36" i="4"/>
  <c r="J37" i="4"/>
  <c r="K37" i="4"/>
  <c r="J38" i="4"/>
  <c r="K38" i="4"/>
  <c r="J39" i="4"/>
  <c r="K39" i="4"/>
  <c r="K40" i="4"/>
  <c r="J41" i="4"/>
  <c r="K41" i="4"/>
  <c r="J42" i="4"/>
  <c r="K42" i="4"/>
  <c r="J43" i="4"/>
  <c r="K43" i="4"/>
  <c r="J44" i="4"/>
  <c r="K44" i="4"/>
  <c r="K45" i="4"/>
  <c r="J46" i="4"/>
  <c r="K46" i="4"/>
  <c r="J47" i="4"/>
  <c r="K47" i="4"/>
  <c r="J48" i="4"/>
  <c r="K48" i="4"/>
  <c r="J49" i="4"/>
  <c r="K49" i="4"/>
  <c r="J50" i="4"/>
  <c r="K50" i="4"/>
  <c r="J51" i="4"/>
  <c r="K51" i="4"/>
  <c r="J52" i="4"/>
  <c r="K52" i="4"/>
  <c r="K53" i="4"/>
  <c r="J54" i="4"/>
  <c r="K54" i="4"/>
  <c r="J55" i="4"/>
  <c r="K55" i="4"/>
  <c r="J56" i="4"/>
  <c r="K56" i="4"/>
  <c r="J58" i="4"/>
  <c r="K58" i="4"/>
  <c r="J59" i="4"/>
  <c r="K59" i="4"/>
  <c r="J60" i="4"/>
  <c r="K60" i="4"/>
  <c r="J61" i="4"/>
  <c r="K61" i="4"/>
  <c r="J62" i="4"/>
  <c r="K62" i="4"/>
  <c r="J63" i="4"/>
  <c r="K63" i="4"/>
  <c r="J64" i="4"/>
  <c r="K64" i="4"/>
  <c r="J65" i="4"/>
  <c r="K65" i="4"/>
  <c r="K66" i="4"/>
  <c r="J67" i="4"/>
  <c r="K67" i="4"/>
  <c r="J68" i="4"/>
  <c r="K68" i="4"/>
  <c r="J69" i="4"/>
  <c r="K69" i="4"/>
  <c r="J70" i="4"/>
  <c r="K70" i="4"/>
  <c r="K24" i="4"/>
  <c r="J24" i="4"/>
  <c r="J25" i="3"/>
  <c r="K25" i="3"/>
  <c r="J26" i="3"/>
  <c r="K26" i="3"/>
  <c r="J27" i="3"/>
  <c r="K27" i="3"/>
  <c r="J28" i="3"/>
  <c r="K28" i="3"/>
  <c r="J29" i="3"/>
  <c r="K29" i="3"/>
  <c r="J30" i="3"/>
  <c r="K30" i="3"/>
  <c r="J31" i="3"/>
  <c r="K31" i="3"/>
  <c r="J32" i="3"/>
  <c r="K32" i="3"/>
  <c r="J33" i="3"/>
  <c r="K33" i="3"/>
  <c r="J34" i="3"/>
  <c r="K34" i="3"/>
  <c r="J35" i="3"/>
  <c r="K35" i="3"/>
  <c r="J36" i="3"/>
  <c r="K36" i="3"/>
  <c r="J37" i="3"/>
  <c r="K37" i="3"/>
  <c r="J38" i="3"/>
  <c r="K38" i="3"/>
  <c r="J39" i="3"/>
  <c r="K39" i="3"/>
  <c r="J40" i="3"/>
  <c r="K40" i="3"/>
  <c r="J41" i="3"/>
  <c r="K41" i="3"/>
  <c r="J42" i="3"/>
  <c r="K42" i="3"/>
  <c r="J43" i="3"/>
  <c r="K43" i="3"/>
  <c r="J44" i="3"/>
  <c r="K44" i="3"/>
  <c r="J45" i="3"/>
  <c r="K45" i="3"/>
  <c r="J46" i="3"/>
  <c r="K46" i="3"/>
  <c r="J47" i="3"/>
  <c r="K47" i="3"/>
  <c r="J48" i="3"/>
  <c r="K48" i="3"/>
  <c r="J49" i="3"/>
  <c r="K49" i="3"/>
  <c r="J50" i="3"/>
  <c r="K50" i="3"/>
  <c r="J51" i="3"/>
  <c r="K51" i="3"/>
  <c r="J52" i="3"/>
  <c r="K52" i="3"/>
  <c r="J53" i="3"/>
  <c r="K53" i="3"/>
  <c r="J54" i="3"/>
  <c r="K54" i="3"/>
  <c r="J55" i="3"/>
  <c r="K55" i="3"/>
  <c r="J56" i="3"/>
  <c r="K56" i="3"/>
  <c r="J57" i="3"/>
  <c r="K57" i="3"/>
  <c r="J58" i="3"/>
  <c r="K58" i="3"/>
  <c r="J59" i="3"/>
  <c r="K59" i="3"/>
  <c r="J60" i="3"/>
  <c r="K60" i="3"/>
  <c r="J61" i="3"/>
  <c r="K61" i="3"/>
  <c r="J62" i="3"/>
  <c r="K62" i="3"/>
  <c r="J63" i="3"/>
  <c r="K63" i="3"/>
  <c r="J64" i="3"/>
  <c r="K64" i="3"/>
  <c r="K24" i="3"/>
  <c r="Q68" i="4"/>
  <c r="H68" i="4"/>
  <c r="G68" i="4"/>
  <c r="Q67" i="4"/>
  <c r="H67" i="4"/>
  <c r="G67" i="4"/>
  <c r="Q70" i="4"/>
  <c r="H70" i="4"/>
  <c r="G70" i="4"/>
  <c r="Q69" i="4"/>
  <c r="H69" i="4"/>
  <c r="G69" i="4"/>
  <c r="Q64" i="4"/>
  <c r="H64" i="4"/>
  <c r="G64" i="4"/>
  <c r="Q63" i="4"/>
  <c r="H63" i="4"/>
  <c r="G63" i="4"/>
  <c r="Q66" i="4"/>
  <c r="Q65" i="4"/>
  <c r="H65" i="4"/>
  <c r="G65" i="4"/>
  <c r="D71" i="4"/>
  <c r="Q62" i="4"/>
  <c r="H62" i="4"/>
  <c r="G62" i="4"/>
  <c r="Q61" i="4"/>
  <c r="H61" i="4"/>
  <c r="G61" i="4"/>
  <c r="Q60" i="4"/>
  <c r="H60" i="4"/>
  <c r="G60" i="4"/>
  <c r="Q59" i="4"/>
  <c r="H59" i="4"/>
  <c r="G59" i="4"/>
  <c r="Q58" i="4"/>
  <c r="H58" i="4"/>
  <c r="G58" i="4"/>
  <c r="Q57" i="4"/>
  <c r="Q56" i="4"/>
  <c r="H56" i="4"/>
  <c r="G56" i="4"/>
  <c r="Q55" i="4"/>
  <c r="H55" i="4"/>
  <c r="G55" i="4"/>
  <c r="Q54" i="4"/>
  <c r="H54" i="4"/>
  <c r="G54" i="4"/>
  <c r="Q53" i="4"/>
  <c r="Q52" i="4"/>
  <c r="H52" i="4"/>
  <c r="G52" i="4"/>
  <c r="Q51" i="4"/>
  <c r="H51" i="4"/>
  <c r="G51" i="4"/>
  <c r="Q50" i="4"/>
  <c r="H50" i="4"/>
  <c r="G50" i="4"/>
  <c r="Q49" i="4"/>
  <c r="H49" i="4"/>
  <c r="G49" i="4"/>
  <c r="Q48" i="4"/>
  <c r="H48" i="4"/>
  <c r="G48" i="4"/>
  <c r="Q47" i="4"/>
  <c r="H47" i="4"/>
  <c r="G47" i="4"/>
  <c r="Q46" i="4"/>
  <c r="E47" i="4" s="1"/>
  <c r="H46" i="4"/>
  <c r="G46" i="4"/>
  <c r="Q45" i="4"/>
  <c r="E46" i="4" s="1"/>
  <c r="Q44" i="4"/>
  <c r="H44" i="4"/>
  <c r="G44" i="4"/>
  <c r="Q43" i="4"/>
  <c r="E45" i="4" s="1"/>
  <c r="H43" i="4"/>
  <c r="G43" i="4"/>
  <c r="Q42" i="4"/>
  <c r="H42" i="4"/>
  <c r="G42" i="4"/>
  <c r="Q41" i="4"/>
  <c r="E42" i="4" s="1"/>
  <c r="H41" i="4"/>
  <c r="G41" i="4"/>
  <c r="Q40" i="4"/>
  <c r="E56" i="4" s="1"/>
  <c r="Q39" i="4"/>
  <c r="E55" i="4" s="1"/>
  <c r="H39" i="4"/>
  <c r="G39" i="4"/>
  <c r="Q38" i="4"/>
  <c r="E52" i="4" s="1"/>
  <c r="H38" i="4"/>
  <c r="G38" i="4"/>
  <c r="Q37" i="4"/>
  <c r="H37" i="4"/>
  <c r="G37" i="4"/>
  <c r="Q36" i="4"/>
  <c r="E50" i="4" s="1"/>
  <c r="H36" i="4"/>
  <c r="G36" i="4"/>
  <c r="Q35" i="4"/>
  <c r="E62" i="4" s="1"/>
  <c r="H35" i="4"/>
  <c r="G35" i="4"/>
  <c r="Q34" i="4"/>
  <c r="E48" i="4" s="1"/>
  <c r="H34" i="4"/>
  <c r="G34" i="4"/>
  <c r="Q33" i="4"/>
  <c r="E34" i="4" s="1"/>
  <c r="H33" i="4"/>
  <c r="G33" i="4"/>
  <c r="Q32" i="4"/>
  <c r="E63" i="4" s="1"/>
  <c r="Q31" i="4"/>
  <c r="E33" i="4" s="1"/>
  <c r="H31" i="4"/>
  <c r="G31" i="4"/>
  <c r="Q30" i="4"/>
  <c r="E32" i="4" s="1"/>
  <c r="H30" i="4"/>
  <c r="G30" i="4"/>
  <c r="Q29" i="4"/>
  <c r="H29" i="4"/>
  <c r="G29" i="4"/>
  <c r="Q28" i="4"/>
  <c r="E30" i="4" s="1"/>
  <c r="H28" i="4"/>
  <c r="G28" i="4"/>
  <c r="Q27" i="4"/>
  <c r="E29" i="4" s="1"/>
  <c r="Q26" i="4"/>
  <c r="E36" i="4" s="1"/>
  <c r="H26" i="4"/>
  <c r="G26" i="4"/>
  <c r="Q25" i="4"/>
  <c r="E27" i="4" s="1"/>
  <c r="H25" i="4"/>
  <c r="G25" i="4"/>
  <c r="Q24" i="4"/>
  <c r="E25" i="4" s="1"/>
  <c r="J71" i="4"/>
  <c r="H24" i="4"/>
  <c r="G24" i="4"/>
  <c r="Q23" i="4"/>
  <c r="E24" i="4" s="1"/>
  <c r="G25" i="3"/>
  <c r="H25" i="3"/>
  <c r="G26" i="3"/>
  <c r="H26" i="3"/>
  <c r="G27" i="3"/>
  <c r="H27" i="3"/>
  <c r="G28" i="3"/>
  <c r="H28" i="3"/>
  <c r="G29" i="3"/>
  <c r="H29" i="3"/>
  <c r="G30" i="3"/>
  <c r="H30" i="3"/>
  <c r="G31" i="3"/>
  <c r="H31" i="3"/>
  <c r="G32" i="3"/>
  <c r="H32" i="3"/>
  <c r="G33" i="3"/>
  <c r="H33" i="3"/>
  <c r="G34" i="3"/>
  <c r="H34" i="3"/>
  <c r="G35" i="3"/>
  <c r="H35" i="3"/>
  <c r="G36" i="3"/>
  <c r="H36" i="3"/>
  <c r="G37" i="3"/>
  <c r="H37" i="3"/>
  <c r="G38" i="3"/>
  <c r="H38" i="3"/>
  <c r="G39" i="3"/>
  <c r="H39" i="3"/>
  <c r="G40" i="3"/>
  <c r="H40" i="3"/>
  <c r="G41" i="3"/>
  <c r="H41" i="3"/>
  <c r="G42" i="3"/>
  <c r="H42" i="3"/>
  <c r="G43" i="3"/>
  <c r="H43" i="3"/>
  <c r="G44" i="3"/>
  <c r="H44" i="3"/>
  <c r="G45" i="3"/>
  <c r="H45" i="3"/>
  <c r="G46" i="3"/>
  <c r="H46" i="3"/>
  <c r="G47" i="3"/>
  <c r="H47" i="3"/>
  <c r="G48" i="3"/>
  <c r="H48" i="3"/>
  <c r="G49" i="3"/>
  <c r="H49" i="3"/>
  <c r="G50" i="3"/>
  <c r="H50" i="3"/>
  <c r="G51" i="3"/>
  <c r="H51" i="3"/>
  <c r="G52" i="3"/>
  <c r="H52" i="3"/>
  <c r="G53" i="3"/>
  <c r="H53" i="3"/>
  <c r="G54" i="3"/>
  <c r="H54" i="3"/>
  <c r="G55" i="3"/>
  <c r="H55" i="3"/>
  <c r="G56" i="3"/>
  <c r="H56" i="3"/>
  <c r="G57" i="3"/>
  <c r="H57" i="3"/>
  <c r="G58" i="3"/>
  <c r="H58" i="3"/>
  <c r="G59" i="3"/>
  <c r="H59" i="3"/>
  <c r="G60" i="3"/>
  <c r="H60" i="3"/>
  <c r="G61" i="3"/>
  <c r="H61" i="3"/>
  <c r="G62" i="3"/>
  <c r="H62" i="3"/>
  <c r="G63" i="3"/>
  <c r="H63" i="3"/>
  <c r="G64" i="3"/>
  <c r="H64" i="3"/>
  <c r="J24" i="3"/>
  <c r="H24" i="3"/>
  <c r="G24" i="3"/>
  <c r="Q64" i="3"/>
  <c r="Q63" i="3"/>
  <c r="Q62" i="3"/>
  <c r="Q61" i="3"/>
  <c r="Q60" i="3"/>
  <c r="Q59" i="3"/>
  <c r="Q58" i="3"/>
  <c r="Q57" i="3"/>
  <c r="D65" i="3"/>
  <c r="Q56" i="3"/>
  <c r="Q55" i="3"/>
  <c r="Q54" i="3"/>
  <c r="Q53" i="3"/>
  <c r="Q52" i="3"/>
  <c r="Q51" i="3"/>
  <c r="Q50" i="3"/>
  <c r="Q49" i="3"/>
  <c r="Q48" i="3"/>
  <c r="Q47" i="3"/>
  <c r="Q46" i="3"/>
  <c r="E47" i="3" s="1"/>
  <c r="Q45" i="3"/>
  <c r="E46" i="3" s="1"/>
  <c r="Q44" i="3"/>
  <c r="Q43" i="3"/>
  <c r="E45" i="3" s="1"/>
  <c r="Q42" i="3"/>
  <c r="Q41" i="3"/>
  <c r="Q40" i="3"/>
  <c r="E56" i="3" s="1"/>
  <c r="Q39" i="3"/>
  <c r="E40" i="3" s="1"/>
  <c r="Q38" i="3"/>
  <c r="E52" i="3" s="1"/>
  <c r="Q37" i="3"/>
  <c r="E38" i="3" s="1"/>
  <c r="Q36" i="3"/>
  <c r="E50" i="3" s="1"/>
  <c r="Q35" i="3"/>
  <c r="E49" i="3" s="1"/>
  <c r="Q34" i="3"/>
  <c r="E48" i="3" s="1"/>
  <c r="Q33" i="3"/>
  <c r="E34" i="3" s="1"/>
  <c r="Q32" i="3"/>
  <c r="Q31" i="3"/>
  <c r="E33" i="3" s="1"/>
  <c r="Q30" i="3"/>
  <c r="E32" i="3" s="1"/>
  <c r="Q29" i="3"/>
  <c r="Q28" i="3"/>
  <c r="E30" i="3" s="1"/>
  <c r="Q27" i="3"/>
  <c r="E29" i="3" s="1"/>
  <c r="Q26" i="3"/>
  <c r="E36" i="3" s="1"/>
  <c r="Q25" i="3"/>
  <c r="E26" i="3" s="1"/>
  <c r="Q24" i="3"/>
  <c r="E25" i="3" s="1"/>
  <c r="Q23" i="3"/>
  <c r="E24" i="3" s="1"/>
  <c r="Q57" i="1"/>
  <c r="Q55" i="1"/>
  <c r="Q56" i="1"/>
  <c r="Q42" i="1"/>
  <c r="Q51" i="1"/>
  <c r="Q50" i="1"/>
  <c r="Q49" i="1"/>
  <c r="Q48" i="1"/>
  <c r="Q53" i="1"/>
  <c r="Q52" i="1"/>
  <c r="Q58" i="1"/>
  <c r="Q54" i="1"/>
  <c r="Q41" i="1"/>
  <c r="E42" i="1" s="1"/>
  <c r="Q40" i="1"/>
  <c r="E41" i="1" s="1"/>
  <c r="J41" i="1" s="1"/>
  <c r="Q39" i="1"/>
  <c r="E40" i="1" s="1"/>
  <c r="Q38" i="1"/>
  <c r="E39" i="1" s="1"/>
  <c r="J39" i="1" s="1"/>
  <c r="Q37" i="1"/>
  <c r="E38" i="1" s="1"/>
  <c r="Q36" i="1"/>
  <c r="E50" i="1" s="1"/>
  <c r="Q35" i="1"/>
  <c r="E37" i="1" s="1"/>
  <c r="J37" i="1" s="1"/>
  <c r="Q44" i="1"/>
  <c r="Q32" i="1"/>
  <c r="Q29" i="1"/>
  <c r="Q27" i="1"/>
  <c r="E29" i="1" s="1"/>
  <c r="J29" i="1" s="1"/>
  <c r="D38" i="2"/>
  <c r="Q36" i="2"/>
  <c r="Q35" i="2"/>
  <c r="Q34" i="2"/>
  <c r="Q33" i="2"/>
  <c r="Q32" i="2"/>
  <c r="Q31" i="2"/>
  <c r="Q30" i="2"/>
  <c r="Q29" i="2"/>
  <c r="Q28" i="2"/>
  <c r="Q27" i="2"/>
  <c r="Q26" i="2"/>
  <c r="Q25" i="2"/>
  <c r="Q24" i="2"/>
  <c r="Q23" i="2"/>
  <c r="Q22" i="2"/>
  <c r="Q24" i="1"/>
  <c r="Q25" i="1"/>
  <c r="E27" i="1" s="1"/>
  <c r="J27" i="1" s="1"/>
  <c r="Q26" i="1"/>
  <c r="E36" i="1" s="1"/>
  <c r="Q28" i="1"/>
  <c r="Q30" i="1"/>
  <c r="E32" i="1" s="1"/>
  <c r="Q31" i="1"/>
  <c r="Q33" i="1"/>
  <c r="E34" i="1" s="1"/>
  <c r="Q34" i="1"/>
  <c r="E44" i="1" s="1"/>
  <c r="Q43" i="1"/>
  <c r="Q45" i="1"/>
  <c r="E46" i="1" s="1"/>
  <c r="Q46" i="1"/>
  <c r="E47" i="1" s="1"/>
  <c r="J47" i="1" s="1"/>
  <c r="Q47" i="1"/>
  <c r="E25" i="1"/>
  <c r="J25" i="1" s="1"/>
  <c r="E26" i="1"/>
  <c r="E28" i="1"/>
  <c r="E30" i="1"/>
  <c r="E33" i="1"/>
  <c r="J33" i="1" s="1"/>
  <c r="E45" i="1"/>
  <c r="J45" i="1" s="1"/>
  <c r="Q23" i="1"/>
  <c r="E24" i="1" s="1"/>
  <c r="G24" i="1" s="1"/>
  <c r="D59" i="1"/>
  <c r="E31" i="1" l="1"/>
  <c r="J31" i="1" s="1"/>
  <c r="E43" i="1"/>
  <c r="J43" i="1" s="1"/>
  <c r="I24" i="3"/>
  <c r="I63" i="3"/>
  <c r="I60" i="3"/>
  <c r="I57" i="3"/>
  <c r="I54" i="3"/>
  <c r="I51" i="3"/>
  <c r="I48" i="3"/>
  <c r="I45" i="3"/>
  <c r="I42" i="3"/>
  <c r="I39" i="3"/>
  <c r="I36" i="3"/>
  <c r="I33" i="3"/>
  <c r="I30" i="3"/>
  <c r="I27" i="3"/>
  <c r="I62" i="3"/>
  <c r="I59" i="3"/>
  <c r="I56" i="3"/>
  <c r="I53" i="3"/>
  <c r="I50" i="3"/>
  <c r="I47" i="3"/>
  <c r="I44" i="3"/>
  <c r="I41" i="3"/>
  <c r="I38" i="3"/>
  <c r="I35" i="3"/>
  <c r="I32" i="3"/>
  <c r="I29" i="3"/>
  <c r="I26" i="3"/>
  <c r="I64" i="3"/>
  <c r="I61" i="3"/>
  <c r="I58" i="3"/>
  <c r="I55" i="3"/>
  <c r="I52" i="3"/>
  <c r="I49" i="3"/>
  <c r="I46" i="3"/>
  <c r="I43" i="3"/>
  <c r="I40" i="3"/>
  <c r="I37" i="3"/>
  <c r="I34" i="3"/>
  <c r="I31" i="3"/>
  <c r="I28" i="3"/>
  <c r="I25" i="3"/>
  <c r="H71" i="4"/>
  <c r="I32" i="4"/>
  <c r="I27" i="4"/>
  <c r="N27" i="4" s="1"/>
  <c r="I57" i="4"/>
  <c r="I66" i="4"/>
  <c r="I53" i="4"/>
  <c r="I45" i="4"/>
  <c r="N45" i="4" s="1"/>
  <c r="I40" i="4"/>
  <c r="N40" i="4" s="1"/>
  <c r="I70" i="4"/>
  <c r="N70" i="4" s="1"/>
  <c r="I69" i="4"/>
  <c r="N69" i="4" s="1"/>
  <c r="I68" i="4"/>
  <c r="N68" i="4" s="1"/>
  <c r="I67" i="4"/>
  <c r="N67" i="4" s="1"/>
  <c r="N66" i="4"/>
  <c r="I65" i="4"/>
  <c r="N65" i="4" s="1"/>
  <c r="I64" i="4"/>
  <c r="N64" i="4" s="1"/>
  <c r="I63" i="4"/>
  <c r="N63" i="4" s="1"/>
  <c r="I62" i="4"/>
  <c r="N62" i="4" s="1"/>
  <c r="I61" i="4"/>
  <c r="N61" i="4" s="1"/>
  <c r="I60" i="4"/>
  <c r="N60" i="4" s="1"/>
  <c r="I59" i="4"/>
  <c r="N59" i="4" s="1"/>
  <c r="I58" i="4"/>
  <c r="N58" i="4" s="1"/>
  <c r="N57" i="4"/>
  <c r="I56" i="4"/>
  <c r="N56" i="4" s="1"/>
  <c r="I55" i="4"/>
  <c r="N55" i="4" s="1"/>
  <c r="I54" i="4"/>
  <c r="N54" i="4" s="1"/>
  <c r="N53" i="4"/>
  <c r="I52" i="4"/>
  <c r="N52" i="4" s="1"/>
  <c r="I51" i="4"/>
  <c r="N51" i="4" s="1"/>
  <c r="I50" i="4"/>
  <c r="N50" i="4" s="1"/>
  <c r="I49" i="4"/>
  <c r="N49" i="4" s="1"/>
  <c r="I48" i="4"/>
  <c r="N48" i="4" s="1"/>
  <c r="I47" i="4"/>
  <c r="N47" i="4" s="1"/>
  <c r="I46" i="4"/>
  <c r="N46" i="4" s="1"/>
  <c r="I44" i="4"/>
  <c r="N44" i="4" s="1"/>
  <c r="I43" i="4"/>
  <c r="N43" i="4" s="1"/>
  <c r="I42" i="4"/>
  <c r="N42" i="4" s="1"/>
  <c r="I41" i="4"/>
  <c r="N41" i="4" s="1"/>
  <c r="I39" i="4"/>
  <c r="N39" i="4" s="1"/>
  <c r="I38" i="4"/>
  <c r="N38" i="4" s="1"/>
  <c r="I37" i="4"/>
  <c r="N37" i="4" s="1"/>
  <c r="I36" i="4"/>
  <c r="N36" i="4" s="1"/>
  <c r="I35" i="4"/>
  <c r="N35" i="4" s="1"/>
  <c r="I34" i="4"/>
  <c r="N34" i="4" s="1"/>
  <c r="I33" i="4"/>
  <c r="N33" i="4" s="1"/>
  <c r="N32" i="4"/>
  <c r="I31" i="4"/>
  <c r="N31" i="4" s="1"/>
  <c r="I30" i="4"/>
  <c r="N30" i="4" s="1"/>
  <c r="I29" i="4"/>
  <c r="N29" i="4" s="1"/>
  <c r="I28" i="4"/>
  <c r="N28" i="4" s="1"/>
  <c r="I26" i="4"/>
  <c r="N26" i="4" s="1"/>
  <c r="I25" i="4"/>
  <c r="N25" i="4" s="1"/>
  <c r="I24" i="4"/>
  <c r="N24" i="4" s="1"/>
  <c r="J50" i="1"/>
  <c r="K47" i="1"/>
  <c r="J46" i="1"/>
  <c r="K45" i="1"/>
  <c r="J44" i="1"/>
  <c r="K43" i="1"/>
  <c r="J42" i="1"/>
  <c r="K41" i="1"/>
  <c r="J40" i="1"/>
  <c r="K39" i="1"/>
  <c r="J38" i="1"/>
  <c r="K37" i="1"/>
  <c r="J36" i="1"/>
  <c r="J34" i="1"/>
  <c r="K33" i="1"/>
  <c r="J32" i="1"/>
  <c r="K31" i="1"/>
  <c r="J30" i="1"/>
  <c r="K29" i="1"/>
  <c r="J28" i="1"/>
  <c r="K27" i="1"/>
  <c r="J26" i="1"/>
  <c r="K25" i="1"/>
  <c r="K50" i="1"/>
  <c r="K46" i="1"/>
  <c r="K44" i="1"/>
  <c r="K42" i="1"/>
  <c r="K40" i="1"/>
  <c r="K38" i="1"/>
  <c r="K36" i="1"/>
  <c r="K34" i="1"/>
  <c r="K32" i="1"/>
  <c r="K30" i="1"/>
  <c r="K28" i="1"/>
  <c r="K26" i="1"/>
  <c r="K24" i="1"/>
  <c r="J24" i="1"/>
  <c r="E68" i="4"/>
  <c r="E67" i="4"/>
  <c r="E70" i="4"/>
  <c r="E69" i="4"/>
  <c r="E64" i="4"/>
  <c r="E66" i="4"/>
  <c r="E65" i="4"/>
  <c r="G71" i="4"/>
  <c r="E26" i="4"/>
  <c r="E38" i="4"/>
  <c r="E40" i="4"/>
  <c r="K71" i="4"/>
  <c r="E31" i="4"/>
  <c r="E35" i="4"/>
  <c r="E37" i="4"/>
  <c r="E39" i="4"/>
  <c r="E41" i="4"/>
  <c r="E43" i="4"/>
  <c r="E49" i="4"/>
  <c r="E51" i="4"/>
  <c r="E53" i="4"/>
  <c r="E57" i="4"/>
  <c r="E59" i="4"/>
  <c r="E61" i="4"/>
  <c r="E28" i="4"/>
  <c r="E44" i="4"/>
  <c r="E54" i="4"/>
  <c r="E58" i="4"/>
  <c r="E60" i="4"/>
  <c r="J65" i="3"/>
  <c r="E62" i="3"/>
  <c r="E64" i="3"/>
  <c r="E61" i="3"/>
  <c r="E63" i="3"/>
  <c r="E58" i="3"/>
  <c r="E60" i="3"/>
  <c r="E57" i="3"/>
  <c r="E59" i="3"/>
  <c r="E27" i="3"/>
  <c r="E31" i="3"/>
  <c r="E35" i="3"/>
  <c r="E37" i="3"/>
  <c r="E39" i="3"/>
  <c r="E41" i="3"/>
  <c r="E43" i="3"/>
  <c r="E51" i="3"/>
  <c r="E53" i="3"/>
  <c r="E55" i="3"/>
  <c r="E28" i="3"/>
  <c r="E42" i="3"/>
  <c r="E44" i="3"/>
  <c r="E54" i="3"/>
  <c r="E57" i="1"/>
  <c r="E55" i="1"/>
  <c r="E56" i="1"/>
  <c r="H50" i="1"/>
  <c r="G50" i="1"/>
  <c r="E49" i="1"/>
  <c r="E51" i="1"/>
  <c r="E48" i="1"/>
  <c r="E53" i="1"/>
  <c r="E52" i="1"/>
  <c r="E58" i="1"/>
  <c r="E54" i="1"/>
  <c r="G37" i="1"/>
  <c r="H37" i="1"/>
  <c r="H38" i="1"/>
  <c r="G38" i="1"/>
  <c r="H42" i="1"/>
  <c r="G42" i="1"/>
  <c r="H36" i="1"/>
  <c r="G36" i="1"/>
  <c r="H40" i="1"/>
  <c r="G40" i="1"/>
  <c r="E35" i="1"/>
  <c r="H39" i="1"/>
  <c r="H41" i="1"/>
  <c r="G39" i="1"/>
  <c r="I39" i="1" s="1"/>
  <c r="G41" i="1"/>
  <c r="G44" i="1"/>
  <c r="H44" i="1"/>
  <c r="G32" i="1"/>
  <c r="H32" i="1"/>
  <c r="G29" i="1"/>
  <c r="H29" i="1"/>
  <c r="G27" i="1"/>
  <c r="H27" i="1"/>
  <c r="H25" i="1"/>
  <c r="G26" i="1"/>
  <c r="H28" i="1"/>
  <c r="G30" i="1"/>
  <c r="H31" i="1"/>
  <c r="G33" i="1"/>
  <c r="H34" i="1"/>
  <c r="G43" i="1"/>
  <c r="H45" i="1"/>
  <c r="G46" i="1"/>
  <c r="H47" i="1"/>
  <c r="G25" i="1"/>
  <c r="H26" i="1"/>
  <c r="G28" i="1"/>
  <c r="H30" i="1"/>
  <c r="G31" i="1"/>
  <c r="H33" i="1"/>
  <c r="G34" i="1"/>
  <c r="H43" i="1"/>
  <c r="G45" i="1"/>
  <c r="H46" i="1"/>
  <c r="G47" i="1"/>
  <c r="H24" i="1"/>
  <c r="I71" i="4" l="1"/>
  <c r="I24" i="1"/>
  <c r="I47" i="1"/>
  <c r="I45" i="1"/>
  <c r="I34" i="1"/>
  <c r="I31" i="1"/>
  <c r="I28" i="1"/>
  <c r="I25" i="1"/>
  <c r="I41" i="1"/>
  <c r="I50" i="1"/>
  <c r="I27" i="1"/>
  <c r="I29" i="1"/>
  <c r="I40" i="1"/>
  <c r="I36" i="1"/>
  <c r="I42" i="1"/>
  <c r="I37" i="1"/>
  <c r="I32" i="1"/>
  <c r="I44" i="1"/>
  <c r="I38" i="1"/>
  <c r="I46" i="1"/>
  <c r="I43" i="1"/>
  <c r="I33" i="1"/>
  <c r="I30" i="1"/>
  <c r="I26" i="1"/>
  <c r="J35" i="1"/>
  <c r="K35" i="1"/>
  <c r="K58" i="1"/>
  <c r="J58" i="1"/>
  <c r="J53" i="1"/>
  <c r="K53" i="1"/>
  <c r="J51" i="1"/>
  <c r="K51" i="1"/>
  <c r="K56" i="1"/>
  <c r="J56" i="1"/>
  <c r="J57" i="1"/>
  <c r="K57" i="1"/>
  <c r="K54" i="1"/>
  <c r="J54" i="1"/>
  <c r="K52" i="1"/>
  <c r="J52" i="1"/>
  <c r="K48" i="1"/>
  <c r="J48" i="1"/>
  <c r="J49" i="1"/>
  <c r="K49" i="1"/>
  <c r="J55" i="1"/>
  <c r="K55" i="1"/>
  <c r="E71" i="4"/>
  <c r="K65" i="3"/>
  <c r="E59" i="1"/>
  <c r="E65" i="3"/>
  <c r="H65" i="3"/>
  <c r="G57" i="1"/>
  <c r="H57" i="1"/>
  <c r="G55" i="1"/>
  <c r="H55" i="1"/>
  <c r="G56" i="1"/>
  <c r="H56" i="1"/>
  <c r="G51" i="1"/>
  <c r="H51" i="1"/>
  <c r="H48" i="1"/>
  <c r="G48" i="1"/>
  <c r="G49" i="1"/>
  <c r="H49" i="1"/>
  <c r="G53" i="1"/>
  <c r="H53" i="1"/>
  <c r="H52" i="1"/>
  <c r="G52" i="1"/>
  <c r="G58" i="1"/>
  <c r="H58" i="1"/>
  <c r="H54" i="1"/>
  <c r="G54" i="1"/>
  <c r="I54" i="1" s="1"/>
  <c r="G35" i="1"/>
  <c r="H35" i="1"/>
  <c r="I52" i="1" l="1"/>
  <c r="I48" i="1"/>
  <c r="I35" i="1"/>
  <c r="I58" i="1"/>
  <c r="I53" i="1"/>
  <c r="I49" i="1"/>
  <c r="I51" i="1"/>
  <c r="I56" i="1"/>
  <c r="I55" i="1"/>
  <c r="I57" i="1"/>
  <c r="I65" i="3"/>
  <c r="G59" i="1"/>
  <c r="H59" i="1"/>
  <c r="J59" i="1"/>
  <c r="G65" i="3"/>
  <c r="I59" i="1" l="1"/>
  <c r="K59" i="1"/>
</calcChain>
</file>

<file path=xl/sharedStrings.xml><?xml version="1.0" encoding="utf-8"?>
<sst xmlns="http://schemas.openxmlformats.org/spreadsheetml/2006/main" count="734" uniqueCount="249">
  <si>
    <t>Battle of the Philippines Sea</t>
  </si>
  <si>
    <t>Die Roll</t>
  </si>
  <si>
    <t>% Operational</t>
  </si>
  <si>
    <t>Unit</t>
  </si>
  <si>
    <t>Location</t>
  </si>
  <si>
    <t>Authorized</t>
  </si>
  <si>
    <t>Operational</t>
  </si>
  <si>
    <t>Type</t>
  </si>
  <si>
    <t>AG 121/H T.1</t>
  </si>
  <si>
    <t>Tinian</t>
  </si>
  <si>
    <t>C6N1</t>
  </si>
  <si>
    <t>AG 121/H T.2</t>
  </si>
  <si>
    <t>Palau</t>
  </si>
  <si>
    <t>D4Y1</t>
  </si>
  <si>
    <t>AG 261</t>
  </si>
  <si>
    <t>Saipan</t>
  </si>
  <si>
    <t>A6M5</t>
  </si>
  <si>
    <t>AG 263</t>
  </si>
  <si>
    <t>Guam</t>
  </si>
  <si>
    <t>AG 265</t>
  </si>
  <si>
    <t>AG 321</t>
  </si>
  <si>
    <t>J1N1</t>
  </si>
  <si>
    <t>AG 343</t>
  </si>
  <si>
    <t>AG 521/H K401</t>
  </si>
  <si>
    <t>P1Y1</t>
  </si>
  <si>
    <t>AG 521/H K402</t>
  </si>
  <si>
    <t>AG 523</t>
  </si>
  <si>
    <t>AG 761/ H K.601</t>
  </si>
  <si>
    <t>G4M2</t>
  </si>
  <si>
    <t>AG 761/ H K.602</t>
  </si>
  <si>
    <t>AG 1021</t>
  </si>
  <si>
    <t>L2D2</t>
  </si>
  <si>
    <t>AG 755/H K.701</t>
  </si>
  <si>
    <t>AG 755/H K.702</t>
  </si>
  <si>
    <t>Truk</t>
  </si>
  <si>
    <t>Random</t>
  </si>
  <si>
    <t>Total</t>
  </si>
  <si>
    <t>Note: Spreadsheet set to Manual Calculation. Use F9.</t>
  </si>
  <si>
    <t>Veteran</t>
  </si>
  <si>
    <t>Recruit</t>
  </si>
  <si>
    <t>C</t>
  </si>
  <si>
    <t>D</t>
  </si>
  <si>
    <t>E</t>
  </si>
  <si>
    <t>Unit Skill</t>
  </si>
  <si>
    <t>Air Crew Skill Levels</t>
  </si>
  <si>
    <t>Unit Skill Level</t>
  </si>
  <si>
    <t>Description</t>
  </si>
  <si>
    <t>% Veteran</t>
  </si>
  <si>
    <t>% Recruit</t>
  </si>
  <si>
    <t>% Elite</t>
  </si>
  <si>
    <t>Air Crew Experience Levels</t>
  </si>
  <si>
    <t>Elite</t>
  </si>
  <si>
    <t>Inexperienced</t>
  </si>
  <si>
    <t>Competent</t>
  </si>
  <si>
    <t>Aircraft Operational Availability</t>
  </si>
  <si>
    <t>Aircrew Skills Distribution By Unit Skill Level</t>
  </si>
  <si>
    <t>Unit Skill Level Table</t>
  </si>
  <si>
    <t>Elite - Long standing unit with many successful battles, fights as a team</t>
  </si>
  <si>
    <t>Veteran - Battle hardened veterans, well led and supplied</t>
  </si>
  <si>
    <t>Competent - Combat ready, trained and led by veterans</t>
  </si>
  <si>
    <t>Inexperienced - Not fully trained up, poor unit cohesion</t>
  </si>
  <si>
    <t>Recruit - Newly formed, untrained units</t>
  </si>
  <si>
    <t>Japanese Land Based Air Assets Calculator</t>
  </si>
  <si>
    <t>% Competent</t>
  </si>
  <si>
    <t>% Inexperienced</t>
  </si>
  <si>
    <t>Air Group 261</t>
  </si>
  <si>
    <t>Air Group 321</t>
  </si>
  <si>
    <t>Air Group 343</t>
  </si>
  <si>
    <t>Air Group 1021</t>
  </si>
  <si>
    <t>Air Group 121/Hikotai T.1</t>
  </si>
  <si>
    <t>Air Group 121/Hikotai T.2</t>
  </si>
  <si>
    <t>Air Group 521/Hikotai K.401</t>
  </si>
  <si>
    <t>Air Group 521/Hikotai K.402</t>
  </si>
  <si>
    <t>Air Group 755/Hikotai K.701</t>
  </si>
  <si>
    <t>Air Group 755/Hikotai K.702</t>
  </si>
  <si>
    <t>Air Group 761/Hikotai K.601</t>
  </si>
  <si>
    <t>Air Group 761/Hikotai K.602</t>
  </si>
  <si>
    <t>Peliliu</t>
  </si>
  <si>
    <t>Yap</t>
  </si>
  <si>
    <t>Air Group 263/Hikotai 1</t>
  </si>
  <si>
    <t>Air Group 263/Hikotai 2</t>
  </si>
  <si>
    <t>Air Group 265/Hikotai 1</t>
  </si>
  <si>
    <t>Air Group 265/Hikotai 2</t>
  </si>
  <si>
    <t>Air Group 343/Chutai 1</t>
  </si>
  <si>
    <t>Air Group 523/Hikotai 1</t>
  </si>
  <si>
    <t>Air Group 523/Hikotai 2</t>
  </si>
  <si>
    <t>Air Group 151</t>
  </si>
  <si>
    <t>Air Group 251</t>
  </si>
  <si>
    <t>Air Group 253</t>
  </si>
  <si>
    <t>Air Group 301</t>
  </si>
  <si>
    <t>Yokosuka</t>
  </si>
  <si>
    <t>J2M</t>
  </si>
  <si>
    <t>Air Group 503</t>
  </si>
  <si>
    <t>Kaedeshima</t>
  </si>
  <si>
    <t xml:space="preserve">B6N1 </t>
  </si>
  <si>
    <t>Air Group 201</t>
  </si>
  <si>
    <t>Davao</t>
  </si>
  <si>
    <t>Lasang</t>
  </si>
  <si>
    <t>Takeshima (Truk)</t>
  </si>
  <si>
    <t>Harushima (Truk)</t>
  </si>
  <si>
    <t>Air Group 202/Hikotai 301</t>
  </si>
  <si>
    <t>Air Group 202/Hikotai 603</t>
  </si>
  <si>
    <t>Mereyon (Woleai Atoll)</t>
  </si>
  <si>
    <t>Air Group 551</t>
  </si>
  <si>
    <t>Air Group 501/Hikotai 351</t>
  </si>
  <si>
    <t>Air Group 501/Hikotai 2</t>
  </si>
  <si>
    <t>Air Group 751</t>
  </si>
  <si>
    <t>Sorong</t>
  </si>
  <si>
    <t>Air Group 153/Hikotai 301</t>
  </si>
  <si>
    <t>Air Group 153/Hikotai 2</t>
  </si>
  <si>
    <t>Air Group 732</t>
  </si>
  <si>
    <t>Wasile</t>
  </si>
  <si>
    <t>Air Group 753</t>
  </si>
  <si>
    <t>Menado</t>
  </si>
  <si>
    <t>Hikokitai 311 VF</t>
  </si>
  <si>
    <t>Taiho</t>
  </si>
  <si>
    <t>Hikokitai 311 VT</t>
  </si>
  <si>
    <t>Hikokitai 311 VB-2</t>
  </si>
  <si>
    <t>D3A2</t>
  </si>
  <si>
    <t>Hikokitai 311 VB-1</t>
  </si>
  <si>
    <t>B6N1</t>
  </si>
  <si>
    <t>Hikokitai 322 VF</t>
  </si>
  <si>
    <t>Shokaku</t>
  </si>
  <si>
    <t>Hikokitai 322 VB</t>
  </si>
  <si>
    <t>Hikokitai 322 VB-1</t>
  </si>
  <si>
    <t>Hikokitai 322 VB-2</t>
  </si>
  <si>
    <t>Hikokitai 322 VS</t>
  </si>
  <si>
    <t>D4Y1C</t>
  </si>
  <si>
    <t>Hikokitai 322 VT</t>
  </si>
  <si>
    <t>Hikokitai 322 VS (det)</t>
  </si>
  <si>
    <t>B6N2</t>
  </si>
  <si>
    <t>Japanese Ship Based Air Assets Calculator</t>
  </si>
  <si>
    <t>Hikokitai 323 VF</t>
  </si>
  <si>
    <t>Zuikaku</t>
  </si>
  <si>
    <t>Hikokitai 323 VFB</t>
  </si>
  <si>
    <t>A6M2</t>
  </si>
  <si>
    <t>Hikokitai 323 VB-1</t>
  </si>
  <si>
    <t>Hikokitai 323 VB-2</t>
  </si>
  <si>
    <t>Hikokitai 323 VT</t>
  </si>
  <si>
    <t>Hikokitai 323 VS (Det1)</t>
  </si>
  <si>
    <t>Hikokitai 323 VS (Det2)</t>
  </si>
  <si>
    <t>Hikokitai 321 VF</t>
  </si>
  <si>
    <t>Junyo</t>
  </si>
  <si>
    <t>Hikokitai 321 VFB</t>
  </si>
  <si>
    <t>Hikokitai 321 VB</t>
  </si>
  <si>
    <t>Hikokitai 321 VB (Det1)</t>
  </si>
  <si>
    <t>Hikokitai 321 VT</t>
  </si>
  <si>
    <t>Hiyo</t>
  </si>
  <si>
    <t>Hikokitai 322 VFB</t>
  </si>
  <si>
    <t>Ryuho</t>
  </si>
  <si>
    <t>Hikokitai 331 VF</t>
  </si>
  <si>
    <t>Chitose</t>
  </si>
  <si>
    <t>Hikokitai 331 VFB</t>
  </si>
  <si>
    <t>Hikokitai 331 VT-1</t>
  </si>
  <si>
    <t>Hikokitai 331 VT-2</t>
  </si>
  <si>
    <t>B5N2</t>
  </si>
  <si>
    <t>Hikokitai 332 VF</t>
  </si>
  <si>
    <t>Chiyoda</t>
  </si>
  <si>
    <t>Hikokitai 332 VFB</t>
  </si>
  <si>
    <t>Hikokitai 332 VT-1</t>
  </si>
  <si>
    <t>Hikokitai 332 VT-2</t>
  </si>
  <si>
    <t>Hikokitai 333 VF</t>
  </si>
  <si>
    <t>Zuiho</t>
  </si>
  <si>
    <t>Hikokitai 333 VFB</t>
  </si>
  <si>
    <t>Hikokitai 333 VT-1</t>
  </si>
  <si>
    <t>Hikokitai 333 VT-2</t>
  </si>
  <si>
    <t>Aircraft</t>
  </si>
  <si>
    <t>This calculator is subtly different than the Land Based calculator because it calaculates the number of operational planes at the beginning of the campaign, as some planes are down for "gripes" but will be available later. The Air Crew Skill Levels are based on the total number of aircraft in the unit, not the Operational value</t>
  </si>
  <si>
    <t>This calculator is designed to assist the Japanese player to determine the actual number of aircraft he has at the start of the Battle of the Philippine Sea, as records are typically for the authorized strength, not the actual number of planes that were available. The highlighted section indicates planes and bases not typically included in the order of battle, but could have been transfered  if the Mariana and close by airfields had not been interdicted.</t>
  </si>
  <si>
    <t>SB2C-1C</t>
  </si>
  <si>
    <t>Hornet</t>
  </si>
  <si>
    <t>VF-2</t>
  </si>
  <si>
    <t>F6F-3</t>
  </si>
  <si>
    <t>VB-2</t>
  </si>
  <si>
    <t>VT-2</t>
  </si>
  <si>
    <t>TBM-1C</t>
  </si>
  <si>
    <t>VF(N)-76 Det B</t>
  </si>
  <si>
    <t>F6F-3N</t>
  </si>
  <si>
    <t>VF-1</t>
  </si>
  <si>
    <t>Yorktown</t>
  </si>
  <si>
    <t>VB-1</t>
  </si>
  <si>
    <t>VB-1 (Det)</t>
  </si>
  <si>
    <t>SBD-5</t>
  </si>
  <si>
    <t>VT-1</t>
  </si>
  <si>
    <t>VF(N)-77 Det B</t>
  </si>
  <si>
    <t>Belleau Wood</t>
  </si>
  <si>
    <t>VF-24</t>
  </si>
  <si>
    <t>VT-24</t>
  </si>
  <si>
    <t>VF-50</t>
  </si>
  <si>
    <t>Bataan</t>
  </si>
  <si>
    <t>VT-50</t>
  </si>
  <si>
    <t>VF-8</t>
  </si>
  <si>
    <t>Bunker Hill</t>
  </si>
  <si>
    <t>VB-8</t>
  </si>
  <si>
    <t>VT-8</t>
  </si>
  <si>
    <t>VF(N)-76 Det A</t>
  </si>
  <si>
    <t>VF-14</t>
  </si>
  <si>
    <t>Wasp</t>
  </si>
  <si>
    <t>VB-14</t>
  </si>
  <si>
    <t>VT-14</t>
  </si>
  <si>
    <t>VT-14 Det B</t>
  </si>
  <si>
    <t>TBF-1D</t>
  </si>
  <si>
    <t>VF(N)-77 Det A</t>
  </si>
  <si>
    <t>VF(N)-77 Det C</t>
  </si>
  <si>
    <t>VF-28</t>
  </si>
  <si>
    <t>Monterey</t>
  </si>
  <si>
    <t>VT-28</t>
  </si>
  <si>
    <t>VF-31</t>
  </si>
  <si>
    <t>Cabot</t>
  </si>
  <si>
    <t>VT-31</t>
  </si>
  <si>
    <t>VF-10</t>
  </si>
  <si>
    <t>Enterprise</t>
  </si>
  <si>
    <t>VB-10</t>
  </si>
  <si>
    <t>VT-10</t>
  </si>
  <si>
    <t>F4U-2</t>
  </si>
  <si>
    <t>VF(N)-101 Det C</t>
  </si>
  <si>
    <t>VF-16</t>
  </si>
  <si>
    <t>Lexington</t>
  </si>
  <si>
    <t>VB-16</t>
  </si>
  <si>
    <t>VT-16</t>
  </si>
  <si>
    <t>VF(N)-76 Det C</t>
  </si>
  <si>
    <t>VF-51</t>
  </si>
  <si>
    <t>San Jacinto</t>
  </si>
  <si>
    <t>VT-51</t>
  </si>
  <si>
    <t>VT-51 Det B</t>
  </si>
  <si>
    <t>TBM-1D</t>
  </si>
  <si>
    <t>VF-27</t>
  </si>
  <si>
    <t>Princeton</t>
  </si>
  <si>
    <t>VT-27</t>
  </si>
  <si>
    <t>VF-15</t>
  </si>
  <si>
    <t>Essex</t>
  </si>
  <si>
    <t>VB-15</t>
  </si>
  <si>
    <t>VT-15</t>
  </si>
  <si>
    <t>VF-32</t>
  </si>
  <si>
    <t>Langley</t>
  </si>
  <si>
    <t>VT-32</t>
  </si>
  <si>
    <t>VF-25</t>
  </si>
  <si>
    <t>Cowpens</t>
  </si>
  <si>
    <t>VT-25</t>
  </si>
  <si>
    <t>US Ship Based Air Assets Calculator</t>
  </si>
  <si>
    <t>Veteran - Long standing unit with many successful battles, fights as a team</t>
  </si>
  <si>
    <t>Experienced - Battle hardened veterans, well led and supplied</t>
  </si>
  <si>
    <t>% Experienced</t>
  </si>
  <si>
    <t>Experienced</t>
  </si>
  <si>
    <t>This calculator is subtly different than the Land Based calculator because it calculates the number of operational planes at the beginning of the campaign, as some planes are down for "gripes" but will be available later. The Air Crew Skill Levels are based on the total number of aircraft in the unit, not the Operational value</t>
  </si>
  <si>
    <t>V</t>
  </si>
  <si>
    <t>I</t>
  </si>
  <si>
    <t>R</t>
  </si>
  <si>
    <t>ER</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</si>
</sst>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theme="0" tint="-0.14999847407452621"/>
      <name val="Calibri"/>
      <family val="2"/>
      <scheme val="minor"/>
    </font>
    <font>
      <b/>
      <sz val="10"/>
      <color theme="1"/>
      <name val="Calibri"/>
      <family val="2"/>
      <scheme val="minor"/>
    </font>
    <font>
      <sz val="10"/>
      <color theme="1"/>
      <name val="Calibri"/>
      <family val="2"/>
      <scheme val="minor"/>
    </font>
    <font>
      <sz val="10"/>
      <color theme="0" tint="-0.14999847407452621"/>
      <name val="Calibri"/>
      <family val="2"/>
      <scheme val="minor"/>
    </font>
    <font>
      <b/>
      <sz val="10"/>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1">
    <xf numFmtId="0" fontId="0" fillId="0" borderId="0" xfId="0"/>
    <xf numFmtId="0" fontId="1" fillId="0" borderId="0" xfId="0" applyFont="1" applyAlignment="1">
      <alignment horizontal="center"/>
    </xf>
    <xf numFmtId="0" fontId="2" fillId="0" borderId="1" xfId="0" applyFont="1" applyBorder="1" applyAlignment="1">
      <alignment horizontal="center"/>
    </xf>
    <xf numFmtId="0" fontId="3" fillId="0" borderId="1" xfId="0" applyFont="1" applyBorder="1" applyAlignment="1">
      <alignment horizontal="center"/>
    </xf>
    <xf numFmtId="0" fontId="2" fillId="0" borderId="0" xfId="0" applyFont="1"/>
    <xf numFmtId="0" fontId="3" fillId="0" borderId="0" xfId="0" applyFont="1"/>
    <xf numFmtId="0" fontId="2" fillId="0" borderId="1" xfId="0" applyFont="1" applyBorder="1"/>
    <xf numFmtId="9" fontId="3" fillId="0" borderId="1" xfId="0" applyNumberFormat="1" applyFont="1" applyBorder="1" applyAlignment="1">
      <alignment horizontal="center"/>
    </xf>
    <xf numFmtId="9" fontId="3" fillId="0" borderId="0" xfId="0" applyNumberFormat="1" applyFont="1" applyAlignment="1">
      <alignment horizontal="center"/>
    </xf>
    <xf numFmtId="0" fontId="4" fillId="0" borderId="0" xfId="0" applyFont="1" applyAlignment="1">
      <alignment horizontal="center"/>
    </xf>
    <xf numFmtId="0" fontId="2" fillId="0" borderId="2" xfId="0" applyFont="1" applyBorder="1" applyAlignment="1">
      <alignment horizontal="center"/>
    </xf>
    <xf numFmtId="0" fontId="2" fillId="0" borderId="1" xfId="0" applyFont="1" applyFill="1" applyBorder="1" applyAlignment="1">
      <alignment horizontal="center"/>
    </xf>
    <xf numFmtId="0" fontId="3" fillId="0" borderId="1" xfId="0" applyFont="1" applyBorder="1"/>
    <xf numFmtId="0" fontId="3" fillId="0" borderId="2" xfId="0" applyFont="1" applyBorder="1" applyAlignment="1">
      <alignment horizontal="center"/>
    </xf>
    <xf numFmtId="0" fontId="3" fillId="0" borderId="1" xfId="0" applyFont="1" applyFill="1" applyBorder="1" applyAlignment="1">
      <alignment horizontal="center"/>
    </xf>
    <xf numFmtId="0" fontId="3" fillId="0" borderId="0" xfId="0" applyFont="1" applyBorder="1" applyAlignment="1">
      <alignment horizontal="center"/>
    </xf>
    <xf numFmtId="9" fontId="3" fillId="0" borderId="0" xfId="0" applyNumberFormat="1" applyFont="1" applyBorder="1" applyAlignment="1">
      <alignment horizontal="center"/>
    </xf>
    <xf numFmtId="0" fontId="5" fillId="0" borderId="0" xfId="0" applyFont="1"/>
    <xf numFmtId="0" fontId="2" fillId="0" borderId="1" xfId="0" applyFont="1" applyBorder="1" applyAlignment="1">
      <alignment horizontal="center"/>
    </xf>
    <xf numFmtId="0" fontId="2" fillId="0" borderId="2" xfId="0" applyFont="1" applyBorder="1" applyAlignment="1">
      <alignment horizontal="center"/>
    </xf>
    <xf numFmtId="0" fontId="3" fillId="2" borderId="1" xfId="0" applyFont="1" applyFill="1" applyBorder="1"/>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3" borderId="1" xfId="0" applyFont="1" applyFill="1" applyBorder="1"/>
    <xf numFmtId="0" fontId="3" fillId="3" borderId="1" xfId="0" applyFont="1" applyFill="1" applyBorder="1" applyAlignment="1">
      <alignment horizontal="center"/>
    </xf>
    <xf numFmtId="0" fontId="3" fillId="3" borderId="2" xfId="0" applyFont="1" applyFill="1" applyBorder="1" applyAlignment="1">
      <alignment horizontal="center"/>
    </xf>
    <xf numFmtId="0" fontId="0" fillId="3" borderId="0" xfId="0" applyFill="1"/>
    <xf numFmtId="0" fontId="1" fillId="3" borderId="0" xfId="0" applyFont="1" applyFill="1" applyAlignment="1">
      <alignment horizontal="center"/>
    </xf>
    <xf numFmtId="0" fontId="3" fillId="0" borderId="5" xfId="0" applyFont="1" applyFill="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3" fillId="4" borderId="1" xfId="0" applyFont="1" applyFill="1" applyBorder="1"/>
    <xf numFmtId="0" fontId="3" fillId="4" borderId="1" xfId="0" applyFont="1" applyFill="1" applyBorder="1" applyAlignment="1">
      <alignment horizontal="center"/>
    </xf>
    <xf numFmtId="0" fontId="3" fillId="4" borderId="2" xfId="0" applyFont="1" applyFill="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xf>
    <xf numFmtId="0" fontId="3" fillId="0" borderId="1" xfId="0" applyFont="1" applyBorder="1" applyAlignment="1">
      <alignment horizontal="left"/>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3" fillId="0" borderId="6"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3" xfId="0" applyFont="1" applyBorder="1" applyAlignment="1">
      <alignment horizontal="left" vertical="top" wrapText="1"/>
    </xf>
    <xf numFmtId="0" fontId="3" fillId="0" borderId="7" xfId="0" applyFont="1" applyBorder="1" applyAlignment="1">
      <alignment horizontal="left" vertical="top" wrapText="1"/>
    </xf>
    <xf numFmtId="0" fontId="3" fillId="0" borderId="0" xfId="0" applyFont="1" applyBorder="1" applyAlignment="1">
      <alignment horizontal="left" vertical="top" wrapText="1"/>
    </xf>
    <xf numFmtId="0" fontId="3" fillId="0" borderId="12"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view="pageBreakPreview" zoomScaleNormal="100" zoomScaleSheetLayoutView="100" workbookViewId="0">
      <selection activeCell="B5" sqref="B5"/>
    </sheetView>
  </sheetViews>
  <sheetFormatPr defaultRowHeight="15" x14ac:dyDescent="0.25"/>
  <cols>
    <col min="1" max="1" width="24.28515625" customWidth="1"/>
    <col min="2" max="2" width="23.140625" customWidth="1"/>
    <col min="3" max="3" width="9.42578125" customWidth="1"/>
    <col min="4" max="4" width="12.140625" customWidth="1"/>
    <col min="5" max="5" width="11.5703125" bestFit="1" customWidth="1"/>
    <col min="6" max="6" width="15.42578125" customWidth="1"/>
    <col min="7" max="7" width="12" bestFit="1" customWidth="1"/>
    <col min="8" max="8" width="12.140625" customWidth="1"/>
    <col min="9" max="9" width="13.140625" customWidth="1"/>
    <col min="10" max="10" width="14.28515625" customWidth="1"/>
  </cols>
  <sheetData>
    <row r="1" spans="1:11" ht="12" customHeight="1" x14ac:dyDescent="0.25">
      <c r="A1" s="4" t="s">
        <v>0</v>
      </c>
      <c r="B1" s="4"/>
      <c r="C1" s="5"/>
      <c r="D1" s="17" t="s">
        <v>37</v>
      </c>
      <c r="E1" s="5"/>
      <c r="F1" s="5"/>
      <c r="G1" s="5"/>
      <c r="H1" s="5"/>
      <c r="I1" s="5"/>
      <c r="J1" s="5"/>
      <c r="K1" s="5"/>
    </row>
    <row r="2" spans="1:11" x14ac:dyDescent="0.25">
      <c r="A2" s="4" t="s">
        <v>62</v>
      </c>
      <c r="B2" s="4"/>
      <c r="C2" s="5"/>
      <c r="D2" s="5"/>
      <c r="E2" s="5"/>
      <c r="F2" s="5"/>
      <c r="G2" s="5"/>
      <c r="H2" s="5"/>
      <c r="I2" s="5"/>
      <c r="J2" s="5"/>
      <c r="K2" s="5"/>
    </row>
    <row r="3" spans="1:11" x14ac:dyDescent="0.25">
      <c r="A3" s="4"/>
      <c r="B3" s="4"/>
      <c r="C3" s="5"/>
      <c r="D3" s="5"/>
      <c r="E3" s="5"/>
      <c r="F3" s="5"/>
      <c r="G3" s="5"/>
      <c r="H3" s="5"/>
      <c r="I3" s="5"/>
      <c r="J3" s="5"/>
      <c r="K3" s="5"/>
    </row>
    <row r="4" spans="1:11" x14ac:dyDescent="0.25">
      <c r="A4" s="37" t="s">
        <v>54</v>
      </c>
      <c r="B4" s="37"/>
      <c r="C4" s="5"/>
      <c r="D4" s="37" t="s">
        <v>56</v>
      </c>
      <c r="E4" s="37"/>
      <c r="F4" s="37"/>
      <c r="G4" s="37"/>
      <c r="H4" s="37"/>
      <c r="I4" s="37"/>
      <c r="J4" s="5"/>
      <c r="K4" s="5"/>
    </row>
    <row r="5" spans="1:11" x14ac:dyDescent="0.25">
      <c r="A5" s="2" t="s">
        <v>1</v>
      </c>
      <c r="B5" s="36" t="s">
        <v>2</v>
      </c>
      <c r="C5" s="5"/>
      <c r="D5" s="2" t="s">
        <v>45</v>
      </c>
      <c r="E5" s="37" t="s">
        <v>46</v>
      </c>
      <c r="F5" s="37"/>
      <c r="G5" s="37"/>
      <c r="H5" s="37"/>
      <c r="I5" s="37"/>
      <c r="J5" s="5"/>
      <c r="K5" s="5"/>
    </row>
    <row r="6" spans="1:11" x14ac:dyDescent="0.25">
      <c r="A6" s="3">
        <v>1</v>
      </c>
      <c r="B6" s="7">
        <v>0.6</v>
      </c>
      <c r="C6" s="8"/>
      <c r="D6" s="3" t="s">
        <v>245</v>
      </c>
      <c r="E6" s="38" t="s">
        <v>240</v>
      </c>
      <c r="F6" s="38"/>
      <c r="G6" s="38"/>
      <c r="H6" s="38"/>
      <c r="I6" s="38"/>
      <c r="J6" s="5"/>
      <c r="K6" s="5"/>
    </row>
    <row r="7" spans="1:11" x14ac:dyDescent="0.25">
      <c r="A7" s="3">
        <v>2</v>
      </c>
      <c r="B7" s="7">
        <v>0.7</v>
      </c>
      <c r="C7" s="8"/>
      <c r="D7" s="3" t="s">
        <v>42</v>
      </c>
      <c r="E7" s="38" t="s">
        <v>241</v>
      </c>
      <c r="F7" s="38"/>
      <c r="G7" s="38"/>
      <c r="H7" s="38"/>
      <c r="I7" s="38"/>
      <c r="J7" s="5"/>
      <c r="K7" s="5"/>
    </row>
    <row r="8" spans="1:11" x14ac:dyDescent="0.25">
      <c r="A8" s="3">
        <v>3</v>
      </c>
      <c r="B8" s="7">
        <v>0.75</v>
      </c>
      <c r="C8" s="8"/>
      <c r="D8" s="3" t="s">
        <v>40</v>
      </c>
      <c r="E8" s="38" t="s">
        <v>59</v>
      </c>
      <c r="F8" s="38"/>
      <c r="G8" s="38"/>
      <c r="H8" s="38"/>
      <c r="I8" s="38"/>
      <c r="J8" s="5"/>
      <c r="K8" s="5"/>
    </row>
    <row r="9" spans="1:11" x14ac:dyDescent="0.25">
      <c r="A9" s="3">
        <v>4</v>
      </c>
      <c r="B9" s="7">
        <v>0.82</v>
      </c>
      <c r="C9" s="8"/>
      <c r="D9" s="3" t="s">
        <v>246</v>
      </c>
      <c r="E9" s="38" t="s">
        <v>60</v>
      </c>
      <c r="F9" s="38"/>
      <c r="G9" s="38"/>
      <c r="H9" s="38"/>
      <c r="I9" s="38"/>
      <c r="J9" s="5"/>
      <c r="K9" s="5"/>
    </row>
    <row r="10" spans="1:11" x14ac:dyDescent="0.25">
      <c r="A10" s="3">
        <v>5</v>
      </c>
      <c r="B10" s="7">
        <v>0.9</v>
      </c>
      <c r="C10" s="8"/>
      <c r="D10" s="3" t="s">
        <v>247</v>
      </c>
      <c r="E10" s="38" t="s">
        <v>61</v>
      </c>
      <c r="F10" s="38"/>
      <c r="G10" s="38"/>
      <c r="H10" s="38"/>
      <c r="I10" s="38"/>
      <c r="J10" s="5"/>
      <c r="K10" s="5"/>
    </row>
    <row r="11" spans="1:11" x14ac:dyDescent="0.25">
      <c r="A11" s="3">
        <v>6</v>
      </c>
      <c r="B11" s="7">
        <v>1</v>
      </c>
      <c r="C11" s="8"/>
      <c r="D11" s="5"/>
      <c r="E11" s="5"/>
      <c r="F11" s="5"/>
      <c r="G11" s="5"/>
      <c r="H11" s="5"/>
      <c r="I11" s="5"/>
      <c r="J11" s="5"/>
      <c r="K11" s="5"/>
    </row>
    <row r="12" spans="1:11" ht="15.75" thickBot="1" x14ac:dyDescent="0.3">
      <c r="A12" s="15"/>
      <c r="B12" s="16"/>
      <c r="C12" s="8"/>
      <c r="D12" s="5"/>
      <c r="E12" s="5"/>
      <c r="F12" s="5"/>
      <c r="G12" s="5"/>
      <c r="H12" s="5"/>
      <c r="I12" s="5"/>
      <c r="J12" s="5"/>
      <c r="K12" s="5"/>
    </row>
    <row r="13" spans="1:11" x14ac:dyDescent="0.25">
      <c r="A13" s="42" t="s">
        <v>168</v>
      </c>
      <c r="B13" s="43"/>
      <c r="C13" s="5"/>
      <c r="D13" s="5"/>
      <c r="E13" s="5"/>
      <c r="F13" s="39" t="s">
        <v>55</v>
      </c>
      <c r="G13" s="40"/>
      <c r="H13" s="40"/>
      <c r="I13" s="40"/>
      <c r="J13" s="40"/>
      <c r="K13" s="41"/>
    </row>
    <row r="14" spans="1:11" x14ac:dyDescent="0.25">
      <c r="A14" s="44"/>
      <c r="B14" s="45"/>
      <c r="C14" s="5"/>
      <c r="D14" s="5"/>
      <c r="E14" s="5"/>
      <c r="F14" s="2" t="s">
        <v>45</v>
      </c>
      <c r="G14" s="2" t="s">
        <v>47</v>
      </c>
      <c r="H14" s="35" t="s">
        <v>242</v>
      </c>
      <c r="I14" s="2" t="s">
        <v>63</v>
      </c>
      <c r="J14" s="2" t="s">
        <v>64</v>
      </c>
      <c r="K14" s="2" t="s">
        <v>48</v>
      </c>
    </row>
    <row r="15" spans="1:11" x14ac:dyDescent="0.25">
      <c r="A15" s="44"/>
      <c r="B15" s="45"/>
      <c r="C15" s="5"/>
      <c r="D15" s="5"/>
      <c r="E15" s="5"/>
      <c r="F15" s="3" t="s">
        <v>245</v>
      </c>
      <c r="G15" s="3">
        <v>33</v>
      </c>
      <c r="H15" s="3">
        <v>33</v>
      </c>
      <c r="I15" s="3">
        <v>33</v>
      </c>
      <c r="J15" s="3">
        <v>0</v>
      </c>
      <c r="K15" s="3">
        <v>0</v>
      </c>
    </row>
    <row r="16" spans="1:11" x14ac:dyDescent="0.25">
      <c r="A16" s="44"/>
      <c r="B16" s="45"/>
      <c r="C16" s="5"/>
      <c r="D16" s="5"/>
      <c r="E16" s="5"/>
      <c r="F16" s="3" t="s">
        <v>42</v>
      </c>
      <c r="G16" s="3">
        <v>25</v>
      </c>
      <c r="H16" s="3">
        <v>25</v>
      </c>
      <c r="I16" s="3">
        <v>25</v>
      </c>
      <c r="J16" s="3">
        <v>25</v>
      </c>
      <c r="K16" s="3">
        <v>0</v>
      </c>
    </row>
    <row r="17" spans="1:17" x14ac:dyDescent="0.25">
      <c r="A17" s="44"/>
      <c r="B17" s="45"/>
      <c r="C17" s="5"/>
      <c r="D17" s="5"/>
      <c r="E17" s="5"/>
      <c r="F17" s="3" t="s">
        <v>40</v>
      </c>
      <c r="G17" s="3">
        <v>20</v>
      </c>
      <c r="H17" s="3">
        <v>20</v>
      </c>
      <c r="I17" s="3">
        <v>20</v>
      </c>
      <c r="J17" s="3">
        <v>10</v>
      </c>
      <c r="K17" s="3">
        <v>10</v>
      </c>
    </row>
    <row r="18" spans="1:17" x14ac:dyDescent="0.25">
      <c r="A18" s="44"/>
      <c r="B18" s="45"/>
      <c r="C18" s="5"/>
      <c r="D18" s="5"/>
      <c r="E18" s="5"/>
      <c r="F18" s="3" t="s">
        <v>246</v>
      </c>
      <c r="G18" s="3">
        <v>10</v>
      </c>
      <c r="H18" s="3">
        <v>10</v>
      </c>
      <c r="I18" s="3">
        <v>20</v>
      </c>
      <c r="J18" s="3">
        <v>40</v>
      </c>
      <c r="K18" s="3">
        <v>20</v>
      </c>
    </row>
    <row r="19" spans="1:17" ht="15.75" thickBot="1" x14ac:dyDescent="0.3">
      <c r="A19" s="46"/>
      <c r="B19" s="47"/>
      <c r="C19" s="5"/>
      <c r="D19" s="5"/>
      <c r="E19" s="5"/>
      <c r="F19" s="3" t="s">
        <v>247</v>
      </c>
      <c r="G19" s="3">
        <v>0</v>
      </c>
      <c r="H19" s="3">
        <v>5</v>
      </c>
      <c r="I19" s="3">
        <v>10</v>
      </c>
      <c r="J19" s="3">
        <v>25</v>
      </c>
      <c r="K19" s="3">
        <v>60</v>
      </c>
    </row>
    <row r="20" spans="1:17" x14ac:dyDescent="0.25">
      <c r="A20" s="15"/>
      <c r="B20" s="16"/>
      <c r="C20" s="8"/>
      <c r="D20" s="5"/>
      <c r="E20" s="5"/>
      <c r="F20" s="5"/>
      <c r="G20" s="5"/>
      <c r="H20" s="5"/>
      <c r="I20" s="5"/>
      <c r="J20" s="5"/>
      <c r="K20" s="5"/>
    </row>
    <row r="21" spans="1:17" x14ac:dyDescent="0.25">
      <c r="A21" s="15"/>
      <c r="B21" s="16"/>
      <c r="C21" s="8"/>
      <c r="D21" s="5"/>
      <c r="E21" s="5"/>
      <c r="F21" s="5"/>
      <c r="G21" s="5"/>
      <c r="H21" s="5"/>
      <c r="I21" s="5"/>
      <c r="J21" s="5"/>
      <c r="K21" s="5"/>
    </row>
    <row r="22" spans="1:17" x14ac:dyDescent="0.25">
      <c r="A22" s="5"/>
      <c r="B22" s="5"/>
      <c r="C22" s="5"/>
      <c r="D22" s="5"/>
      <c r="E22" s="5"/>
      <c r="F22" s="37" t="s">
        <v>44</v>
      </c>
      <c r="G22" s="37"/>
      <c r="H22" s="37"/>
      <c r="I22" s="37"/>
      <c r="J22" s="37"/>
      <c r="K22" s="37"/>
      <c r="P22" s="1" t="s">
        <v>35</v>
      </c>
    </row>
    <row r="23" spans="1:17" x14ac:dyDescent="0.25">
      <c r="A23" s="6" t="s">
        <v>3</v>
      </c>
      <c r="B23" s="6" t="s">
        <v>4</v>
      </c>
      <c r="C23" s="6" t="s">
        <v>7</v>
      </c>
      <c r="D23" s="2" t="s">
        <v>5</v>
      </c>
      <c r="E23" s="10" t="s">
        <v>6</v>
      </c>
      <c r="F23" s="11" t="s">
        <v>43</v>
      </c>
      <c r="G23" s="35" t="s">
        <v>38</v>
      </c>
      <c r="H23" s="35" t="s">
        <v>243</v>
      </c>
      <c r="I23" s="2" t="s">
        <v>53</v>
      </c>
      <c r="J23" s="2" t="s">
        <v>52</v>
      </c>
      <c r="K23" s="2" t="s">
        <v>39</v>
      </c>
      <c r="Q23" s="1">
        <f ca="1">TRUNC(RAND()*(6)+1)</f>
        <v>1</v>
      </c>
    </row>
    <row r="24" spans="1:17" x14ac:dyDescent="0.25">
      <c r="A24" s="12" t="s">
        <v>69</v>
      </c>
      <c r="B24" s="12" t="s">
        <v>9</v>
      </c>
      <c r="C24" s="12" t="s">
        <v>10</v>
      </c>
      <c r="D24" s="3">
        <v>10</v>
      </c>
      <c r="E24" s="13">
        <f t="shared" ref="E24:E47" ca="1" si="0">TRUNC(VLOOKUP(Q23,$A$6:$B$11,2)*D24)</f>
        <v>6</v>
      </c>
      <c r="F24" s="14" t="s">
        <v>42</v>
      </c>
      <c r="G24" s="3">
        <f ca="1">TRUNC(VLOOKUP($F24,$F$15:$K$19,2)*$E24*0.01)</f>
        <v>1</v>
      </c>
      <c r="H24" s="3">
        <f ca="1">TRUNC(VLOOKUP($F24,$F$15:$K$19,3)*$E24*0.01)</f>
        <v>1</v>
      </c>
      <c r="I24" s="3">
        <f ca="1">E24-G24-H24-J24-K24</f>
        <v>4</v>
      </c>
      <c r="J24" s="3">
        <f ca="1">TRUNC(VLOOKUP($F24,$F$15:$K$19,5)*$E24*0.01)</f>
        <v>0</v>
      </c>
      <c r="K24" s="3">
        <f ca="1">TRUNC(VLOOKUP($F24,$F$15:$K$19,6)*$E24*0.01)</f>
        <v>0</v>
      </c>
      <c r="Q24" s="1">
        <f t="shared" ref="Q24:Q58" ca="1" si="1">TRUNC(RAND()*(6)+1)</f>
        <v>2</v>
      </c>
    </row>
    <row r="25" spans="1:17" x14ac:dyDescent="0.25">
      <c r="A25" s="12" t="s">
        <v>70</v>
      </c>
      <c r="B25" s="12" t="s">
        <v>77</v>
      </c>
      <c r="C25" s="12" t="s">
        <v>13</v>
      </c>
      <c r="D25" s="3">
        <v>10</v>
      </c>
      <c r="E25" s="13">
        <f t="shared" ca="1" si="0"/>
        <v>7</v>
      </c>
      <c r="F25" s="14" t="s">
        <v>40</v>
      </c>
      <c r="G25" s="3">
        <f t="shared" ref="G25:G58" ca="1" si="2">TRUNC(VLOOKUP($F25,$F$15:$K$19,2)*$E25*0.01)</f>
        <v>1</v>
      </c>
      <c r="H25" s="3">
        <f t="shared" ref="H25:H58" ca="1" si="3">TRUNC(VLOOKUP($F25,$F$15:$K$19,3)*$E25*0.01)</f>
        <v>1</v>
      </c>
      <c r="I25" s="3">
        <f t="shared" ref="I25:I58" ca="1" si="4">E25-G25-H25-J25-K25</f>
        <v>5</v>
      </c>
      <c r="J25" s="3">
        <f t="shared" ref="J25:J58" ca="1" si="5">TRUNC(VLOOKUP($F25,$F$15:$K$19,5)*$E25*0.01)</f>
        <v>0</v>
      </c>
      <c r="K25" s="3">
        <f t="shared" ref="K25:K58" ca="1" si="6">TRUNC(VLOOKUP($F25,$F$15:$K$19,6)*$E25*0.01)</f>
        <v>0</v>
      </c>
      <c r="Q25" s="1">
        <f t="shared" ca="1" si="1"/>
        <v>6</v>
      </c>
    </row>
    <row r="26" spans="1:17" x14ac:dyDescent="0.25">
      <c r="A26" s="12" t="s">
        <v>65</v>
      </c>
      <c r="B26" s="12" t="s">
        <v>15</v>
      </c>
      <c r="C26" s="12" t="s">
        <v>16</v>
      </c>
      <c r="D26" s="3">
        <v>80</v>
      </c>
      <c r="E26" s="13">
        <f t="shared" ca="1" si="0"/>
        <v>80</v>
      </c>
      <c r="F26" s="14" t="s">
        <v>42</v>
      </c>
      <c r="G26" s="3">
        <f t="shared" ca="1" si="2"/>
        <v>16</v>
      </c>
      <c r="H26" s="3">
        <f t="shared" ca="1" si="3"/>
        <v>16</v>
      </c>
      <c r="I26" s="3">
        <f t="shared" ca="1" si="4"/>
        <v>32</v>
      </c>
      <c r="J26" s="3">
        <f t="shared" ca="1" si="5"/>
        <v>8</v>
      </c>
      <c r="K26" s="3">
        <f t="shared" ca="1" si="6"/>
        <v>8</v>
      </c>
      <c r="Q26" s="1">
        <f t="shared" ca="1" si="1"/>
        <v>5</v>
      </c>
    </row>
    <row r="27" spans="1:17" x14ac:dyDescent="0.25">
      <c r="A27" s="12" t="s">
        <v>79</v>
      </c>
      <c r="B27" s="12" t="s">
        <v>18</v>
      </c>
      <c r="C27" s="12" t="s">
        <v>16</v>
      </c>
      <c r="D27" s="3">
        <v>80</v>
      </c>
      <c r="E27" s="13">
        <f ca="1">TRUNC(VLOOKUP(Q25,$A$6:$B$11,2)*D27)</f>
        <v>80</v>
      </c>
      <c r="F27" s="14" t="s">
        <v>40</v>
      </c>
      <c r="G27" s="3">
        <f t="shared" ca="1" si="2"/>
        <v>16</v>
      </c>
      <c r="H27" s="3">
        <f t="shared" ca="1" si="3"/>
        <v>16</v>
      </c>
      <c r="I27" s="3">
        <f t="shared" ca="1" si="4"/>
        <v>32</v>
      </c>
      <c r="J27" s="3">
        <f t="shared" ca="1" si="5"/>
        <v>8</v>
      </c>
      <c r="K27" s="3">
        <f t="shared" ca="1" si="6"/>
        <v>8</v>
      </c>
      <c r="Q27" s="1">
        <f t="shared" ca="1" si="1"/>
        <v>5</v>
      </c>
    </row>
    <row r="28" spans="1:17" x14ac:dyDescent="0.25">
      <c r="A28" s="12" t="s">
        <v>80</v>
      </c>
      <c r="B28" s="12" t="s">
        <v>78</v>
      </c>
      <c r="C28" s="12" t="s">
        <v>16</v>
      </c>
      <c r="D28" s="3">
        <v>40</v>
      </c>
      <c r="E28" s="13">
        <f ca="1">TRUNC(VLOOKUP(Q26,$A$6:$B$11,2)*D28)</f>
        <v>36</v>
      </c>
      <c r="F28" s="14" t="s">
        <v>40</v>
      </c>
      <c r="G28" s="3">
        <f t="shared" ca="1" si="2"/>
        <v>7</v>
      </c>
      <c r="H28" s="3">
        <f t="shared" ca="1" si="3"/>
        <v>7</v>
      </c>
      <c r="I28" s="3">
        <f t="shared" ca="1" si="4"/>
        <v>16</v>
      </c>
      <c r="J28" s="3">
        <f t="shared" ca="1" si="5"/>
        <v>3</v>
      </c>
      <c r="K28" s="3">
        <f t="shared" ca="1" si="6"/>
        <v>3</v>
      </c>
      <c r="Q28" s="1">
        <f t="shared" ca="1" si="1"/>
        <v>2</v>
      </c>
    </row>
    <row r="29" spans="1:17" x14ac:dyDescent="0.25">
      <c r="A29" s="12" t="s">
        <v>81</v>
      </c>
      <c r="B29" s="12" t="s">
        <v>77</v>
      </c>
      <c r="C29" s="12" t="s">
        <v>16</v>
      </c>
      <c r="D29" s="3">
        <v>40</v>
      </c>
      <c r="E29" s="13">
        <f ca="1">TRUNC(VLOOKUP(Q27,$A$6:$B$11,2)*D29)</f>
        <v>36</v>
      </c>
      <c r="F29" s="14" t="s">
        <v>246</v>
      </c>
      <c r="G29" s="3">
        <f t="shared" ca="1" si="2"/>
        <v>3</v>
      </c>
      <c r="H29" s="3">
        <f t="shared" ca="1" si="3"/>
        <v>3</v>
      </c>
      <c r="I29" s="3">
        <f t="shared" ca="1" si="4"/>
        <v>9</v>
      </c>
      <c r="J29" s="3">
        <f t="shared" ca="1" si="5"/>
        <v>14</v>
      </c>
      <c r="K29" s="3">
        <f t="shared" ca="1" si="6"/>
        <v>7</v>
      </c>
      <c r="Q29" s="1">
        <f t="shared" ca="1" si="1"/>
        <v>2</v>
      </c>
    </row>
    <row r="30" spans="1:17" x14ac:dyDescent="0.25">
      <c r="A30" s="12" t="s">
        <v>82</v>
      </c>
      <c r="B30" s="12" t="s">
        <v>18</v>
      </c>
      <c r="C30" s="12" t="s">
        <v>16</v>
      </c>
      <c r="D30" s="3">
        <v>15</v>
      </c>
      <c r="E30" s="13">
        <f ca="1">TRUNC(VLOOKUP(Q28,$A$6:$B$11,2)*D30)</f>
        <v>10</v>
      </c>
      <c r="F30" s="14" t="s">
        <v>246</v>
      </c>
      <c r="G30" s="3">
        <f t="shared" ca="1" si="2"/>
        <v>1</v>
      </c>
      <c r="H30" s="3">
        <f t="shared" ca="1" si="3"/>
        <v>1</v>
      </c>
      <c r="I30" s="3">
        <f t="shared" ca="1" si="4"/>
        <v>2</v>
      </c>
      <c r="J30" s="3">
        <f t="shared" ca="1" si="5"/>
        <v>4</v>
      </c>
      <c r="K30" s="3">
        <f t="shared" ca="1" si="6"/>
        <v>2</v>
      </c>
      <c r="Q30" s="1">
        <f t="shared" ca="1" si="1"/>
        <v>5</v>
      </c>
    </row>
    <row r="31" spans="1:17" x14ac:dyDescent="0.25">
      <c r="A31" s="12" t="s">
        <v>66</v>
      </c>
      <c r="B31" s="12" t="s">
        <v>9</v>
      </c>
      <c r="C31" s="12" t="s">
        <v>21</v>
      </c>
      <c r="D31" s="3">
        <v>30</v>
      </c>
      <c r="E31" s="13">
        <f t="shared" ca="1" si="0"/>
        <v>27</v>
      </c>
      <c r="F31" s="14" t="s">
        <v>40</v>
      </c>
      <c r="G31" s="3">
        <f t="shared" ca="1" si="2"/>
        <v>5</v>
      </c>
      <c r="H31" s="3">
        <f t="shared" ca="1" si="3"/>
        <v>5</v>
      </c>
      <c r="I31" s="3">
        <f t="shared" ca="1" si="4"/>
        <v>13</v>
      </c>
      <c r="J31" s="3">
        <f t="shared" ca="1" si="5"/>
        <v>2</v>
      </c>
      <c r="K31" s="3">
        <f t="shared" ca="1" si="6"/>
        <v>2</v>
      </c>
      <c r="Q31" s="1">
        <f t="shared" ca="1" si="1"/>
        <v>5</v>
      </c>
    </row>
    <row r="32" spans="1:17" x14ac:dyDescent="0.25">
      <c r="A32" s="12" t="s">
        <v>83</v>
      </c>
      <c r="B32" s="12" t="s">
        <v>9</v>
      </c>
      <c r="C32" s="12" t="s">
        <v>16</v>
      </c>
      <c r="D32" s="3">
        <v>14</v>
      </c>
      <c r="E32" s="13">
        <f ca="1">TRUNC(VLOOKUP(Q30,$A$6:$B$11,2)*D32)</f>
        <v>12</v>
      </c>
      <c r="F32" s="14" t="s">
        <v>40</v>
      </c>
      <c r="G32" s="3">
        <f t="shared" ca="1" si="2"/>
        <v>2</v>
      </c>
      <c r="H32" s="3">
        <f t="shared" ca="1" si="3"/>
        <v>2</v>
      </c>
      <c r="I32" s="3">
        <f t="shared" ca="1" si="4"/>
        <v>6</v>
      </c>
      <c r="J32" s="3">
        <f t="shared" ca="1" si="5"/>
        <v>1</v>
      </c>
      <c r="K32" s="3">
        <f t="shared" ca="1" si="6"/>
        <v>1</v>
      </c>
      <c r="Q32" s="1">
        <f t="shared" ca="1" si="1"/>
        <v>3</v>
      </c>
    </row>
    <row r="33" spans="1:17" x14ac:dyDescent="0.25">
      <c r="A33" s="12" t="s">
        <v>67</v>
      </c>
      <c r="B33" s="12" t="s">
        <v>12</v>
      </c>
      <c r="C33" s="12" t="s">
        <v>16</v>
      </c>
      <c r="D33" s="3">
        <v>37</v>
      </c>
      <c r="E33" s="13">
        <f ca="1">TRUNC(VLOOKUP(Q31,$A$6:$B$11,2)*D33)</f>
        <v>33</v>
      </c>
      <c r="F33" s="14" t="s">
        <v>40</v>
      </c>
      <c r="G33" s="3">
        <f t="shared" ca="1" si="2"/>
        <v>6</v>
      </c>
      <c r="H33" s="3">
        <f t="shared" ca="1" si="3"/>
        <v>6</v>
      </c>
      <c r="I33" s="3">
        <f t="shared" ca="1" si="4"/>
        <v>15</v>
      </c>
      <c r="J33" s="3">
        <f t="shared" ca="1" si="5"/>
        <v>3</v>
      </c>
      <c r="K33" s="3">
        <f t="shared" ca="1" si="6"/>
        <v>3</v>
      </c>
      <c r="Q33" s="1">
        <f t="shared" ca="1" si="1"/>
        <v>2</v>
      </c>
    </row>
    <row r="34" spans="1:17" x14ac:dyDescent="0.25">
      <c r="A34" s="12" t="s">
        <v>71</v>
      </c>
      <c r="B34" s="12" t="s">
        <v>18</v>
      </c>
      <c r="C34" s="12" t="s">
        <v>24</v>
      </c>
      <c r="D34" s="3">
        <v>40</v>
      </c>
      <c r="E34" s="13">
        <f t="shared" ca="1" si="0"/>
        <v>28</v>
      </c>
      <c r="F34" s="14" t="s">
        <v>42</v>
      </c>
      <c r="G34" s="3">
        <f t="shared" ca="1" si="2"/>
        <v>5</v>
      </c>
      <c r="H34" s="3">
        <f t="shared" ca="1" si="3"/>
        <v>5</v>
      </c>
      <c r="I34" s="3">
        <f t="shared" ca="1" si="4"/>
        <v>14</v>
      </c>
      <c r="J34" s="3">
        <f t="shared" ca="1" si="5"/>
        <v>2</v>
      </c>
      <c r="K34" s="3">
        <f t="shared" ca="1" si="6"/>
        <v>2</v>
      </c>
      <c r="Q34" s="1">
        <f t="shared" ca="1" si="1"/>
        <v>1</v>
      </c>
    </row>
    <row r="35" spans="1:17" x14ac:dyDescent="0.25">
      <c r="A35" s="12" t="s">
        <v>72</v>
      </c>
      <c r="B35" s="12" t="s">
        <v>9</v>
      </c>
      <c r="C35" s="12" t="s">
        <v>24</v>
      </c>
      <c r="D35" s="3">
        <v>40</v>
      </c>
      <c r="E35" s="13">
        <f ca="1">TRUNC(VLOOKUP(Q26,$A$6:$B$11,2)*D35)</f>
        <v>36</v>
      </c>
      <c r="F35" s="14" t="s">
        <v>42</v>
      </c>
      <c r="G35" s="3">
        <f t="shared" ca="1" si="2"/>
        <v>7</v>
      </c>
      <c r="H35" s="3">
        <f t="shared" ca="1" si="3"/>
        <v>7</v>
      </c>
      <c r="I35" s="3">
        <f t="shared" ca="1" si="4"/>
        <v>16</v>
      </c>
      <c r="J35" s="3">
        <f t="shared" ca="1" si="5"/>
        <v>3</v>
      </c>
      <c r="K35" s="3">
        <f t="shared" ca="1" si="6"/>
        <v>3</v>
      </c>
      <c r="Q35" s="1">
        <f t="shared" ca="1" si="1"/>
        <v>4</v>
      </c>
    </row>
    <row r="36" spans="1:17" x14ac:dyDescent="0.25">
      <c r="A36" s="12" t="s">
        <v>84</v>
      </c>
      <c r="B36" s="12" t="s">
        <v>9</v>
      </c>
      <c r="C36" s="12" t="s">
        <v>13</v>
      </c>
      <c r="D36" s="3">
        <v>40</v>
      </c>
      <c r="E36" s="13">
        <f ca="1">TRUNC(VLOOKUP(Q26,$A$6:$B$11,2)*D36)</f>
        <v>36</v>
      </c>
      <c r="F36" s="14" t="s">
        <v>40</v>
      </c>
      <c r="G36" s="3">
        <f t="shared" ca="1" si="2"/>
        <v>7</v>
      </c>
      <c r="H36" s="3">
        <f t="shared" ca="1" si="3"/>
        <v>7</v>
      </c>
      <c r="I36" s="3">
        <f t="shared" ca="1" si="4"/>
        <v>16</v>
      </c>
      <c r="J36" s="3">
        <f t="shared" ca="1" si="5"/>
        <v>3</v>
      </c>
      <c r="K36" s="3">
        <f t="shared" ca="1" si="6"/>
        <v>3</v>
      </c>
      <c r="Q36" s="1">
        <f t="shared" ca="1" si="1"/>
        <v>3</v>
      </c>
    </row>
    <row r="37" spans="1:17" x14ac:dyDescent="0.25">
      <c r="A37" s="12" t="s">
        <v>85</v>
      </c>
      <c r="B37" s="12" t="s">
        <v>78</v>
      </c>
      <c r="C37" s="12" t="s">
        <v>13</v>
      </c>
      <c r="D37" s="3">
        <v>40</v>
      </c>
      <c r="E37" s="13">
        <f ca="1">TRUNC(VLOOKUP(Q35,$A$6:$B$11,2)*D37)</f>
        <v>32</v>
      </c>
      <c r="F37" s="14" t="s">
        <v>40</v>
      </c>
      <c r="G37" s="3">
        <f t="shared" ca="1" si="2"/>
        <v>6</v>
      </c>
      <c r="H37" s="3">
        <f t="shared" ca="1" si="3"/>
        <v>6</v>
      </c>
      <c r="I37" s="3">
        <f t="shared" ca="1" si="4"/>
        <v>14</v>
      </c>
      <c r="J37" s="3">
        <f t="shared" ca="1" si="5"/>
        <v>3</v>
      </c>
      <c r="K37" s="3">
        <f t="shared" ca="1" si="6"/>
        <v>3</v>
      </c>
      <c r="Q37" s="1">
        <f t="shared" ca="1" si="1"/>
        <v>5</v>
      </c>
    </row>
    <row r="38" spans="1:17" x14ac:dyDescent="0.25">
      <c r="A38" s="12" t="s">
        <v>75</v>
      </c>
      <c r="B38" s="12" t="s">
        <v>9</v>
      </c>
      <c r="C38" s="12" t="s">
        <v>28</v>
      </c>
      <c r="D38" s="3">
        <v>40</v>
      </c>
      <c r="E38" s="13">
        <f t="shared" ref="E38:E42" ca="1" si="7">TRUNC(VLOOKUP(Q37,$A$6:$B$11,2)*D38)</f>
        <v>36</v>
      </c>
      <c r="F38" s="14" t="s">
        <v>42</v>
      </c>
      <c r="G38" s="3">
        <f t="shared" ca="1" si="2"/>
        <v>7</v>
      </c>
      <c r="H38" s="3">
        <f t="shared" ca="1" si="3"/>
        <v>7</v>
      </c>
      <c r="I38" s="3">
        <f t="shared" ca="1" si="4"/>
        <v>16</v>
      </c>
      <c r="J38" s="3">
        <f t="shared" ca="1" si="5"/>
        <v>3</v>
      </c>
      <c r="K38" s="3">
        <f t="shared" ca="1" si="6"/>
        <v>3</v>
      </c>
      <c r="Q38" s="1">
        <f t="shared" ca="1" si="1"/>
        <v>3</v>
      </c>
    </row>
    <row r="39" spans="1:17" x14ac:dyDescent="0.25">
      <c r="A39" s="12" t="s">
        <v>76</v>
      </c>
      <c r="B39" s="12" t="s">
        <v>12</v>
      </c>
      <c r="C39" s="12" t="s">
        <v>28</v>
      </c>
      <c r="D39" s="3">
        <v>40</v>
      </c>
      <c r="E39" s="13">
        <f t="shared" ca="1" si="7"/>
        <v>30</v>
      </c>
      <c r="F39" s="14" t="s">
        <v>42</v>
      </c>
      <c r="G39" s="3">
        <f t="shared" ca="1" si="2"/>
        <v>6</v>
      </c>
      <c r="H39" s="3">
        <f t="shared" ca="1" si="3"/>
        <v>6</v>
      </c>
      <c r="I39" s="3">
        <f t="shared" ca="1" si="4"/>
        <v>12</v>
      </c>
      <c r="J39" s="3">
        <f t="shared" ca="1" si="5"/>
        <v>3</v>
      </c>
      <c r="K39" s="3">
        <f t="shared" ca="1" si="6"/>
        <v>3</v>
      </c>
      <c r="Q39" s="1">
        <f t="shared" ca="1" si="1"/>
        <v>3</v>
      </c>
    </row>
    <row r="40" spans="1:17" x14ac:dyDescent="0.25">
      <c r="A40" s="12" t="s">
        <v>68</v>
      </c>
      <c r="B40" s="12" t="s">
        <v>9</v>
      </c>
      <c r="C40" s="12" t="s">
        <v>31</v>
      </c>
      <c r="D40" s="3">
        <v>20</v>
      </c>
      <c r="E40" s="13">
        <f t="shared" ca="1" si="7"/>
        <v>15</v>
      </c>
      <c r="F40" s="14" t="s">
        <v>40</v>
      </c>
      <c r="G40" s="3">
        <f t="shared" ca="1" si="2"/>
        <v>3</v>
      </c>
      <c r="H40" s="3">
        <f t="shared" ca="1" si="3"/>
        <v>3</v>
      </c>
      <c r="I40" s="3">
        <f t="shared" ca="1" si="4"/>
        <v>7</v>
      </c>
      <c r="J40" s="3">
        <f t="shared" ca="1" si="5"/>
        <v>1</v>
      </c>
      <c r="K40" s="3">
        <f t="shared" ca="1" si="6"/>
        <v>1</v>
      </c>
      <c r="Q40" s="1">
        <f t="shared" ca="1" si="1"/>
        <v>4</v>
      </c>
    </row>
    <row r="41" spans="1:17" x14ac:dyDescent="0.25">
      <c r="A41" s="12" t="s">
        <v>73</v>
      </c>
      <c r="B41" s="12" t="s">
        <v>18</v>
      </c>
      <c r="C41" s="12" t="s">
        <v>28</v>
      </c>
      <c r="D41" s="3">
        <v>40</v>
      </c>
      <c r="E41" s="13">
        <f t="shared" ca="1" si="7"/>
        <v>32</v>
      </c>
      <c r="F41" s="14" t="s">
        <v>42</v>
      </c>
      <c r="G41" s="3">
        <f t="shared" ca="1" si="2"/>
        <v>6</v>
      </c>
      <c r="H41" s="3">
        <f t="shared" ca="1" si="3"/>
        <v>6</v>
      </c>
      <c r="I41" s="3">
        <f t="shared" ca="1" si="4"/>
        <v>14</v>
      </c>
      <c r="J41" s="3">
        <f t="shared" ca="1" si="5"/>
        <v>3</v>
      </c>
      <c r="K41" s="3">
        <f t="shared" ca="1" si="6"/>
        <v>3</v>
      </c>
      <c r="Q41" s="1">
        <f t="shared" ca="1" si="1"/>
        <v>6</v>
      </c>
    </row>
    <row r="42" spans="1:17" x14ac:dyDescent="0.25">
      <c r="A42" s="12" t="s">
        <v>74</v>
      </c>
      <c r="B42" s="12" t="s">
        <v>34</v>
      </c>
      <c r="C42" s="12" t="s">
        <v>28</v>
      </c>
      <c r="D42" s="3">
        <v>40</v>
      </c>
      <c r="E42" s="13">
        <f t="shared" ca="1" si="7"/>
        <v>40</v>
      </c>
      <c r="F42" s="14" t="s">
        <v>42</v>
      </c>
      <c r="G42" s="3">
        <f t="shared" ca="1" si="2"/>
        <v>8</v>
      </c>
      <c r="H42" s="3">
        <f t="shared" ca="1" si="3"/>
        <v>8</v>
      </c>
      <c r="I42" s="3">
        <f t="shared" ca="1" si="4"/>
        <v>16</v>
      </c>
      <c r="J42" s="3">
        <f t="shared" ca="1" si="5"/>
        <v>4</v>
      </c>
      <c r="K42" s="3">
        <f t="shared" ca="1" si="6"/>
        <v>4</v>
      </c>
      <c r="Q42" s="1">
        <f t="shared" ca="1" si="1"/>
        <v>2</v>
      </c>
    </row>
    <row r="43" spans="1:17" x14ac:dyDescent="0.25">
      <c r="A43" s="20" t="s">
        <v>86</v>
      </c>
      <c r="B43" s="20" t="s">
        <v>99</v>
      </c>
      <c r="C43" s="20" t="s">
        <v>13</v>
      </c>
      <c r="D43" s="21">
        <v>20</v>
      </c>
      <c r="E43" s="22">
        <f ca="1">TRUNC(VLOOKUP(Q34,$A$6:$B$11,2)*D43)</f>
        <v>12</v>
      </c>
      <c r="F43" s="21" t="s">
        <v>40</v>
      </c>
      <c r="G43" s="21">
        <f t="shared" ca="1" si="2"/>
        <v>2</v>
      </c>
      <c r="H43" s="21">
        <f t="shared" ca="1" si="3"/>
        <v>2</v>
      </c>
      <c r="I43" s="21">
        <f t="shared" ca="1" si="4"/>
        <v>6</v>
      </c>
      <c r="J43" s="21">
        <f t="shared" ca="1" si="5"/>
        <v>1</v>
      </c>
      <c r="K43" s="21">
        <f t="shared" ca="1" si="6"/>
        <v>1</v>
      </c>
      <c r="Q43" s="1">
        <f t="shared" ca="1" si="1"/>
        <v>1</v>
      </c>
    </row>
    <row r="44" spans="1:17" x14ac:dyDescent="0.25">
      <c r="A44" s="20" t="s">
        <v>100</v>
      </c>
      <c r="B44" s="20" t="s">
        <v>99</v>
      </c>
      <c r="C44" s="20" t="s">
        <v>16</v>
      </c>
      <c r="D44" s="21">
        <v>40</v>
      </c>
      <c r="E44" s="22">
        <f ca="1">TRUNC(VLOOKUP(Q34,$A$6:$B$11,2)*D44)</f>
        <v>24</v>
      </c>
      <c r="F44" s="21" t="s">
        <v>40</v>
      </c>
      <c r="G44" s="21">
        <f t="shared" ca="1" si="2"/>
        <v>4</v>
      </c>
      <c r="H44" s="21">
        <f t="shared" ca="1" si="3"/>
        <v>4</v>
      </c>
      <c r="I44" s="21">
        <f t="shared" ca="1" si="4"/>
        <v>12</v>
      </c>
      <c r="J44" s="21">
        <f t="shared" ca="1" si="5"/>
        <v>2</v>
      </c>
      <c r="K44" s="21">
        <f t="shared" ca="1" si="6"/>
        <v>2</v>
      </c>
      <c r="Q44" s="1">
        <f t="shared" ca="1" si="1"/>
        <v>1</v>
      </c>
    </row>
    <row r="45" spans="1:17" x14ac:dyDescent="0.25">
      <c r="A45" s="20" t="s">
        <v>101</v>
      </c>
      <c r="B45" s="20" t="s">
        <v>102</v>
      </c>
      <c r="C45" s="20" t="s">
        <v>16</v>
      </c>
      <c r="D45" s="21">
        <v>40</v>
      </c>
      <c r="E45" s="22">
        <f ca="1">TRUNC(VLOOKUP(Q43,$A$6:$B$11,2)*D45)</f>
        <v>24</v>
      </c>
      <c r="F45" s="21" t="s">
        <v>40</v>
      </c>
      <c r="G45" s="21">
        <f t="shared" ca="1" si="2"/>
        <v>4</v>
      </c>
      <c r="H45" s="21">
        <f t="shared" ca="1" si="3"/>
        <v>4</v>
      </c>
      <c r="I45" s="21">
        <f t="shared" ca="1" si="4"/>
        <v>12</v>
      </c>
      <c r="J45" s="21">
        <f t="shared" ca="1" si="5"/>
        <v>2</v>
      </c>
      <c r="K45" s="21">
        <f t="shared" ca="1" si="6"/>
        <v>2</v>
      </c>
      <c r="Q45" s="1">
        <f t="shared" ca="1" si="1"/>
        <v>2</v>
      </c>
    </row>
    <row r="46" spans="1:17" x14ac:dyDescent="0.25">
      <c r="A46" s="20" t="s">
        <v>87</v>
      </c>
      <c r="B46" s="20" t="s">
        <v>98</v>
      </c>
      <c r="C46" s="20" t="s">
        <v>21</v>
      </c>
      <c r="D46" s="21">
        <v>20</v>
      </c>
      <c r="E46" s="22">
        <f t="shared" ca="1" si="0"/>
        <v>14</v>
      </c>
      <c r="F46" s="21" t="s">
        <v>40</v>
      </c>
      <c r="G46" s="21">
        <f t="shared" ca="1" si="2"/>
        <v>2</v>
      </c>
      <c r="H46" s="21">
        <f t="shared" ca="1" si="3"/>
        <v>2</v>
      </c>
      <c r="I46" s="21">
        <f t="shared" ca="1" si="4"/>
        <v>8</v>
      </c>
      <c r="J46" s="21">
        <f t="shared" ca="1" si="5"/>
        <v>1</v>
      </c>
      <c r="K46" s="21">
        <f t="shared" ca="1" si="6"/>
        <v>1</v>
      </c>
      <c r="Q46" s="1">
        <f t="shared" ca="1" si="1"/>
        <v>3</v>
      </c>
    </row>
    <row r="47" spans="1:17" x14ac:dyDescent="0.25">
      <c r="A47" s="20" t="s">
        <v>88</v>
      </c>
      <c r="B47" s="20" t="s">
        <v>98</v>
      </c>
      <c r="C47" s="20" t="s">
        <v>16</v>
      </c>
      <c r="D47" s="21">
        <v>80</v>
      </c>
      <c r="E47" s="22">
        <f t="shared" ca="1" si="0"/>
        <v>60</v>
      </c>
      <c r="F47" s="21" t="s">
        <v>40</v>
      </c>
      <c r="G47" s="21">
        <f t="shared" ca="1" si="2"/>
        <v>12</v>
      </c>
      <c r="H47" s="21">
        <f t="shared" ca="1" si="3"/>
        <v>12</v>
      </c>
      <c r="I47" s="21">
        <f t="shared" ca="1" si="4"/>
        <v>24</v>
      </c>
      <c r="J47" s="21">
        <f t="shared" ca="1" si="5"/>
        <v>6</v>
      </c>
      <c r="K47" s="21">
        <f t="shared" ca="1" si="6"/>
        <v>6</v>
      </c>
      <c r="Q47" s="1">
        <f t="shared" ca="1" si="1"/>
        <v>6</v>
      </c>
    </row>
    <row r="48" spans="1:17" x14ac:dyDescent="0.25">
      <c r="A48" s="20" t="s">
        <v>89</v>
      </c>
      <c r="B48" s="20" t="s">
        <v>90</v>
      </c>
      <c r="C48" s="20" t="s">
        <v>91</v>
      </c>
      <c r="D48" s="21">
        <v>40</v>
      </c>
      <c r="E48" s="22">
        <f t="shared" ref="E48:E54" ca="1" si="8">TRUNC(VLOOKUP(Q34,$A$6:$B$11,2)*D48)</f>
        <v>24</v>
      </c>
      <c r="F48" s="21" t="s">
        <v>41</v>
      </c>
      <c r="G48" s="21">
        <f t="shared" ca="1" si="2"/>
        <v>4</v>
      </c>
      <c r="H48" s="21">
        <f t="shared" ca="1" si="3"/>
        <v>4</v>
      </c>
      <c r="I48" s="21">
        <f t="shared" ca="1" si="4"/>
        <v>12</v>
      </c>
      <c r="J48" s="21">
        <f t="shared" ca="1" si="5"/>
        <v>2</v>
      </c>
      <c r="K48" s="21">
        <f t="shared" ca="1" si="6"/>
        <v>2</v>
      </c>
      <c r="Q48" s="1">
        <f t="shared" ca="1" si="1"/>
        <v>4</v>
      </c>
    </row>
    <row r="49" spans="1:17" x14ac:dyDescent="0.25">
      <c r="A49" s="20" t="s">
        <v>92</v>
      </c>
      <c r="B49" s="20" t="s">
        <v>93</v>
      </c>
      <c r="C49" s="20" t="s">
        <v>13</v>
      </c>
      <c r="D49" s="21">
        <v>40</v>
      </c>
      <c r="E49" s="22">
        <f t="shared" ca="1" si="8"/>
        <v>32</v>
      </c>
      <c r="F49" s="21" t="s">
        <v>40</v>
      </c>
      <c r="G49" s="21">
        <f t="shared" ca="1" si="2"/>
        <v>6</v>
      </c>
      <c r="H49" s="21">
        <f t="shared" ca="1" si="3"/>
        <v>6</v>
      </c>
      <c r="I49" s="21">
        <f t="shared" ca="1" si="4"/>
        <v>14</v>
      </c>
      <c r="J49" s="21">
        <f t="shared" ca="1" si="5"/>
        <v>3</v>
      </c>
      <c r="K49" s="21">
        <f t="shared" ca="1" si="6"/>
        <v>3</v>
      </c>
      <c r="Q49" s="1">
        <f t="shared" ca="1" si="1"/>
        <v>6</v>
      </c>
    </row>
    <row r="50" spans="1:17" x14ac:dyDescent="0.25">
      <c r="A50" s="20" t="s">
        <v>103</v>
      </c>
      <c r="B50" s="20" t="s">
        <v>99</v>
      </c>
      <c r="C50" s="20" t="s">
        <v>94</v>
      </c>
      <c r="D50" s="21">
        <v>80</v>
      </c>
      <c r="E50" s="22">
        <f t="shared" ca="1" si="8"/>
        <v>60</v>
      </c>
      <c r="F50" s="21" t="s">
        <v>40</v>
      </c>
      <c r="G50" s="21">
        <f t="shared" ca="1" si="2"/>
        <v>12</v>
      </c>
      <c r="H50" s="21">
        <f t="shared" ca="1" si="3"/>
        <v>12</v>
      </c>
      <c r="I50" s="21">
        <f t="shared" ca="1" si="4"/>
        <v>24</v>
      </c>
      <c r="J50" s="21">
        <f t="shared" ca="1" si="5"/>
        <v>6</v>
      </c>
      <c r="K50" s="21">
        <f t="shared" ca="1" si="6"/>
        <v>6</v>
      </c>
      <c r="Q50" s="1">
        <f t="shared" ca="1" si="1"/>
        <v>2</v>
      </c>
    </row>
    <row r="51" spans="1:17" x14ac:dyDescent="0.25">
      <c r="A51" s="20" t="s">
        <v>95</v>
      </c>
      <c r="B51" s="20" t="s">
        <v>96</v>
      </c>
      <c r="C51" s="20" t="s">
        <v>16</v>
      </c>
      <c r="D51" s="21">
        <v>80</v>
      </c>
      <c r="E51" s="22">
        <f t="shared" ca="1" si="8"/>
        <v>72</v>
      </c>
      <c r="F51" s="21" t="s">
        <v>40</v>
      </c>
      <c r="G51" s="21">
        <f t="shared" ca="1" si="2"/>
        <v>14</v>
      </c>
      <c r="H51" s="21">
        <f t="shared" ca="1" si="3"/>
        <v>14</v>
      </c>
      <c r="I51" s="21">
        <f t="shared" ca="1" si="4"/>
        <v>30</v>
      </c>
      <c r="J51" s="21">
        <f t="shared" ca="1" si="5"/>
        <v>7</v>
      </c>
      <c r="K51" s="21">
        <f t="shared" ca="1" si="6"/>
        <v>7</v>
      </c>
      <c r="Q51" s="1">
        <f t="shared" ca="1" si="1"/>
        <v>2</v>
      </c>
    </row>
    <row r="52" spans="1:17" x14ac:dyDescent="0.25">
      <c r="A52" s="20" t="s">
        <v>104</v>
      </c>
      <c r="B52" s="20" t="s">
        <v>97</v>
      </c>
      <c r="C52" s="20" t="s">
        <v>16</v>
      </c>
      <c r="D52" s="21">
        <v>48</v>
      </c>
      <c r="E52" s="22">
        <f t="shared" ca="1" si="8"/>
        <v>36</v>
      </c>
      <c r="F52" s="21" t="s">
        <v>40</v>
      </c>
      <c r="G52" s="21">
        <f t="shared" ca="1" si="2"/>
        <v>7</v>
      </c>
      <c r="H52" s="21">
        <f t="shared" ca="1" si="3"/>
        <v>7</v>
      </c>
      <c r="I52" s="21">
        <f t="shared" ca="1" si="4"/>
        <v>16</v>
      </c>
      <c r="J52" s="21">
        <f t="shared" ca="1" si="5"/>
        <v>3</v>
      </c>
      <c r="K52" s="21">
        <f t="shared" ca="1" si="6"/>
        <v>3</v>
      </c>
      <c r="Q52" s="1">
        <f t="shared" ca="1" si="1"/>
        <v>3</v>
      </c>
    </row>
    <row r="53" spans="1:17" x14ac:dyDescent="0.25">
      <c r="A53" s="20" t="s">
        <v>105</v>
      </c>
      <c r="B53" s="20" t="s">
        <v>97</v>
      </c>
      <c r="C53" s="20" t="s">
        <v>13</v>
      </c>
      <c r="D53" s="21">
        <v>28</v>
      </c>
      <c r="E53" s="22">
        <f t="shared" ca="1" si="8"/>
        <v>21</v>
      </c>
      <c r="F53" s="21" t="s">
        <v>40</v>
      </c>
      <c r="G53" s="21">
        <f t="shared" ca="1" si="2"/>
        <v>4</v>
      </c>
      <c r="H53" s="21">
        <f t="shared" ca="1" si="3"/>
        <v>4</v>
      </c>
      <c r="I53" s="21">
        <f t="shared" ca="1" si="4"/>
        <v>9</v>
      </c>
      <c r="J53" s="21">
        <f t="shared" ca="1" si="5"/>
        <v>2</v>
      </c>
      <c r="K53" s="21">
        <f t="shared" ca="1" si="6"/>
        <v>2</v>
      </c>
      <c r="Q53" s="1">
        <f t="shared" ca="1" si="1"/>
        <v>1</v>
      </c>
    </row>
    <row r="54" spans="1:17" x14ac:dyDescent="0.25">
      <c r="A54" s="20" t="s">
        <v>106</v>
      </c>
      <c r="B54" s="20" t="s">
        <v>96</v>
      </c>
      <c r="C54" s="20" t="s">
        <v>28</v>
      </c>
      <c r="D54" s="21">
        <v>40</v>
      </c>
      <c r="E54" s="22">
        <f t="shared" ca="1" si="8"/>
        <v>32</v>
      </c>
      <c r="F54" s="21" t="s">
        <v>40</v>
      </c>
      <c r="G54" s="21">
        <f t="shared" ca="1" si="2"/>
        <v>6</v>
      </c>
      <c r="H54" s="21">
        <f t="shared" ca="1" si="3"/>
        <v>6</v>
      </c>
      <c r="I54" s="21">
        <f t="shared" ca="1" si="4"/>
        <v>14</v>
      </c>
      <c r="J54" s="21">
        <f t="shared" ca="1" si="5"/>
        <v>3</v>
      </c>
      <c r="K54" s="21">
        <f t="shared" ca="1" si="6"/>
        <v>3</v>
      </c>
      <c r="Q54" s="1">
        <f t="shared" ca="1" si="1"/>
        <v>1</v>
      </c>
    </row>
    <row r="55" spans="1:17" x14ac:dyDescent="0.25">
      <c r="A55" s="20" t="s">
        <v>108</v>
      </c>
      <c r="B55" s="20" t="s">
        <v>107</v>
      </c>
      <c r="C55" s="20" t="s">
        <v>16</v>
      </c>
      <c r="D55" s="21">
        <v>40</v>
      </c>
      <c r="E55" s="22">
        <f ca="1">TRUNC(VLOOKUP(Q39,$A$6:$B$11,2)*D55)</f>
        <v>30</v>
      </c>
      <c r="F55" s="21" t="s">
        <v>40</v>
      </c>
      <c r="G55" s="21">
        <f t="shared" ca="1" si="2"/>
        <v>6</v>
      </c>
      <c r="H55" s="21">
        <f t="shared" ca="1" si="3"/>
        <v>6</v>
      </c>
      <c r="I55" s="21">
        <f t="shared" ca="1" si="4"/>
        <v>12</v>
      </c>
      <c r="J55" s="21">
        <f t="shared" ca="1" si="5"/>
        <v>3</v>
      </c>
      <c r="K55" s="21">
        <f t="shared" ca="1" si="6"/>
        <v>3</v>
      </c>
      <c r="Q55" s="1">
        <f t="shared" ca="1" si="1"/>
        <v>2</v>
      </c>
    </row>
    <row r="56" spans="1:17" x14ac:dyDescent="0.25">
      <c r="A56" s="20" t="s">
        <v>109</v>
      </c>
      <c r="B56" s="20" t="s">
        <v>107</v>
      </c>
      <c r="C56" s="20" t="s">
        <v>13</v>
      </c>
      <c r="D56" s="21">
        <v>20</v>
      </c>
      <c r="E56" s="22">
        <f ca="1">TRUNC(VLOOKUP(Q40,$A$6:$B$11,2)*D56)</f>
        <v>16</v>
      </c>
      <c r="F56" s="21" t="s">
        <v>40</v>
      </c>
      <c r="G56" s="21">
        <f t="shared" ca="1" si="2"/>
        <v>3</v>
      </c>
      <c r="H56" s="21">
        <f t="shared" ca="1" si="3"/>
        <v>3</v>
      </c>
      <c r="I56" s="21">
        <f t="shared" ca="1" si="4"/>
        <v>8</v>
      </c>
      <c r="J56" s="21">
        <f t="shared" ca="1" si="5"/>
        <v>1</v>
      </c>
      <c r="K56" s="21">
        <f t="shared" ca="1" si="6"/>
        <v>1</v>
      </c>
      <c r="Q56" s="1">
        <f t="shared" ca="1" si="1"/>
        <v>6</v>
      </c>
    </row>
    <row r="57" spans="1:17" x14ac:dyDescent="0.25">
      <c r="A57" s="20" t="s">
        <v>110</v>
      </c>
      <c r="B57" s="20" t="s">
        <v>111</v>
      </c>
      <c r="C57" s="20" t="s">
        <v>28</v>
      </c>
      <c r="D57" s="21">
        <v>40</v>
      </c>
      <c r="E57" s="22">
        <f ca="1">TRUNC(VLOOKUP(Q40,$A$6:$B$11,2)*D57)</f>
        <v>32</v>
      </c>
      <c r="F57" s="21" t="s">
        <v>40</v>
      </c>
      <c r="G57" s="21">
        <f t="shared" ca="1" si="2"/>
        <v>6</v>
      </c>
      <c r="H57" s="21">
        <f t="shared" ca="1" si="3"/>
        <v>6</v>
      </c>
      <c r="I57" s="21">
        <f t="shared" ca="1" si="4"/>
        <v>14</v>
      </c>
      <c r="J57" s="21">
        <f t="shared" ca="1" si="5"/>
        <v>3</v>
      </c>
      <c r="K57" s="21">
        <f t="shared" ca="1" si="6"/>
        <v>3</v>
      </c>
      <c r="Q57" s="1">
        <f t="shared" ca="1" si="1"/>
        <v>3</v>
      </c>
    </row>
    <row r="58" spans="1:17" x14ac:dyDescent="0.25">
      <c r="A58" s="20" t="s">
        <v>112</v>
      </c>
      <c r="B58" s="20" t="s">
        <v>113</v>
      </c>
      <c r="C58" s="20" t="s">
        <v>28</v>
      </c>
      <c r="D58" s="21">
        <v>40</v>
      </c>
      <c r="E58" s="22">
        <f ca="1">TRUNC(VLOOKUP(Q41,$A$6:$B$11,2)*D58)</f>
        <v>40</v>
      </c>
      <c r="F58" s="21" t="s">
        <v>40</v>
      </c>
      <c r="G58" s="21">
        <f t="shared" ca="1" si="2"/>
        <v>8</v>
      </c>
      <c r="H58" s="21">
        <f t="shared" ca="1" si="3"/>
        <v>8</v>
      </c>
      <c r="I58" s="21">
        <f t="shared" ca="1" si="4"/>
        <v>16</v>
      </c>
      <c r="J58" s="21">
        <f t="shared" ca="1" si="5"/>
        <v>4</v>
      </c>
      <c r="K58" s="21">
        <f t="shared" ca="1" si="6"/>
        <v>4</v>
      </c>
      <c r="Q58" s="1">
        <f t="shared" ca="1" si="1"/>
        <v>5</v>
      </c>
    </row>
    <row r="59" spans="1:17" x14ac:dyDescent="0.25">
      <c r="A59" s="5"/>
      <c r="B59" s="5"/>
      <c r="C59" s="12" t="s">
        <v>36</v>
      </c>
      <c r="D59" s="3">
        <f>SUM(D24:D58)</f>
        <v>1392</v>
      </c>
      <c r="E59" s="3">
        <f ca="1">SUM(E24:E58)</f>
        <v>1141</v>
      </c>
      <c r="F59" s="5"/>
      <c r="G59" s="3">
        <f ca="1">SUM(G24:G58)</f>
        <v>213</v>
      </c>
      <c r="H59" s="3">
        <f ca="1">SUM(H24:H58)</f>
        <v>213</v>
      </c>
      <c r="I59" s="3">
        <f ca="1">SUM(I24:I58)</f>
        <v>490</v>
      </c>
      <c r="J59" s="3">
        <f ca="1">SUM(J24:J58)</f>
        <v>117</v>
      </c>
      <c r="K59" s="3">
        <f ca="1">SUM(K24:K58)</f>
        <v>108</v>
      </c>
    </row>
  </sheetData>
  <mergeCells count="11">
    <mergeCell ref="A4:B4"/>
    <mergeCell ref="F22:K22"/>
    <mergeCell ref="D4:I4"/>
    <mergeCell ref="E5:I5"/>
    <mergeCell ref="E6:I6"/>
    <mergeCell ref="E7:I7"/>
    <mergeCell ref="E8:I8"/>
    <mergeCell ref="E9:I9"/>
    <mergeCell ref="E10:I10"/>
    <mergeCell ref="F13:K13"/>
    <mergeCell ref="A13:B19"/>
  </mergeCells>
  <pageMargins left="0.7" right="0.7" top="0.75" bottom="0.75" header="0.3" footer="0.3"/>
  <pageSetup scale="58" orientation="landscape" r:id="rId1"/>
  <rowBreaks count="1" manualBreakCount="1">
    <brk id="21"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workbookViewId="0">
      <selection activeCell="F41" sqref="F41"/>
    </sheetView>
  </sheetViews>
  <sheetFormatPr defaultRowHeight="12.75" x14ac:dyDescent="0.2"/>
  <cols>
    <col min="1" max="1" width="17.5703125" style="5" customWidth="1"/>
    <col min="2" max="3" width="13.5703125" style="5" customWidth="1"/>
    <col min="4" max="4" width="14.28515625" style="5" bestFit="1" customWidth="1"/>
    <col min="5" max="5" width="11.5703125" style="5" bestFit="1" customWidth="1"/>
    <col min="6" max="6" width="12.28515625" style="5" bestFit="1" customWidth="1"/>
    <col min="7" max="7" width="12" style="5" bestFit="1" customWidth="1"/>
    <col min="8" max="8" width="11.42578125" style="5" customWidth="1"/>
    <col min="9" max="9" width="13.28515625" style="5" customWidth="1"/>
    <col min="10" max="10" width="14" style="5" bestFit="1" customWidth="1"/>
    <col min="11" max="16384" width="9.140625" style="5"/>
  </cols>
  <sheetData>
    <row r="1" spans="1:11" x14ac:dyDescent="0.2">
      <c r="A1" s="4" t="s">
        <v>0</v>
      </c>
      <c r="B1" s="4"/>
    </row>
    <row r="2" spans="1:11" x14ac:dyDescent="0.2">
      <c r="A2" s="4" t="s">
        <v>62</v>
      </c>
      <c r="B2" s="4"/>
    </row>
    <row r="3" spans="1:11" x14ac:dyDescent="0.2">
      <c r="A3" s="4"/>
      <c r="B3" s="4"/>
    </row>
    <row r="4" spans="1:11" x14ac:dyDescent="0.2">
      <c r="A4" s="37" t="s">
        <v>54</v>
      </c>
      <c r="B4" s="37"/>
      <c r="D4" s="37" t="s">
        <v>56</v>
      </c>
      <c r="E4" s="37"/>
      <c r="F4" s="37"/>
      <c r="G4" s="37"/>
      <c r="H4" s="37"/>
      <c r="I4" s="37"/>
    </row>
    <row r="5" spans="1:11" x14ac:dyDescent="0.2">
      <c r="A5" s="2" t="s">
        <v>1</v>
      </c>
      <c r="B5" s="6" t="s">
        <v>2</v>
      </c>
      <c r="D5" s="2" t="s">
        <v>45</v>
      </c>
      <c r="E5" s="37" t="s">
        <v>46</v>
      </c>
      <c r="F5" s="37"/>
      <c r="G5" s="37"/>
      <c r="H5" s="37"/>
      <c r="I5" s="37"/>
    </row>
    <row r="6" spans="1:11" x14ac:dyDescent="0.2">
      <c r="A6" s="3">
        <v>1</v>
      </c>
      <c r="B6" s="7">
        <v>0.6</v>
      </c>
      <c r="C6" s="8"/>
      <c r="D6" s="3" t="s">
        <v>245</v>
      </c>
      <c r="E6" s="38" t="s">
        <v>57</v>
      </c>
      <c r="F6" s="38"/>
      <c r="G6" s="38"/>
      <c r="H6" s="38"/>
      <c r="I6" s="38"/>
    </row>
    <row r="7" spans="1:11" x14ac:dyDescent="0.2">
      <c r="A7" s="3">
        <v>2</v>
      </c>
      <c r="B7" s="7">
        <v>0.7</v>
      </c>
      <c r="C7" s="8"/>
      <c r="D7" s="3" t="s">
        <v>42</v>
      </c>
      <c r="E7" s="38" t="s">
        <v>58</v>
      </c>
      <c r="F7" s="38"/>
      <c r="G7" s="38"/>
      <c r="H7" s="38"/>
      <c r="I7" s="38"/>
    </row>
    <row r="8" spans="1:11" x14ac:dyDescent="0.2">
      <c r="A8" s="3">
        <v>3</v>
      </c>
      <c r="B8" s="7">
        <v>0.75</v>
      </c>
      <c r="C8" s="8"/>
      <c r="D8" s="3" t="s">
        <v>40</v>
      </c>
      <c r="E8" s="38" t="s">
        <v>59</v>
      </c>
      <c r="F8" s="38"/>
      <c r="G8" s="38"/>
      <c r="H8" s="38"/>
      <c r="I8" s="38"/>
    </row>
    <row r="9" spans="1:11" x14ac:dyDescent="0.2">
      <c r="A9" s="3">
        <v>4</v>
      </c>
      <c r="B9" s="7">
        <v>0.82</v>
      </c>
      <c r="C9" s="8"/>
      <c r="D9" s="3" t="s">
        <v>246</v>
      </c>
      <c r="E9" s="38" t="s">
        <v>60</v>
      </c>
      <c r="F9" s="38"/>
      <c r="G9" s="38"/>
      <c r="H9" s="38"/>
      <c r="I9" s="38"/>
    </row>
    <row r="10" spans="1:11" x14ac:dyDescent="0.2">
      <c r="A10" s="3">
        <v>5</v>
      </c>
      <c r="B10" s="7">
        <v>0.9</v>
      </c>
      <c r="C10" s="8"/>
      <c r="D10" s="3" t="s">
        <v>247</v>
      </c>
      <c r="E10" s="38" t="s">
        <v>61</v>
      </c>
      <c r="F10" s="38"/>
      <c r="G10" s="38"/>
      <c r="H10" s="38"/>
      <c r="I10" s="38"/>
    </row>
    <row r="11" spans="1:11" x14ac:dyDescent="0.2">
      <c r="A11" s="3">
        <v>6</v>
      </c>
      <c r="B11" s="7">
        <v>1</v>
      </c>
      <c r="C11" s="8"/>
    </row>
    <row r="12" spans="1:11" x14ac:dyDescent="0.2">
      <c r="A12" s="15"/>
      <c r="B12" s="16"/>
      <c r="C12" s="8"/>
    </row>
    <row r="13" spans="1:11" x14ac:dyDescent="0.2">
      <c r="F13" s="39" t="s">
        <v>55</v>
      </c>
      <c r="G13" s="40"/>
      <c r="H13" s="40"/>
      <c r="I13" s="40"/>
      <c r="J13" s="40"/>
      <c r="K13" s="41"/>
    </row>
    <row r="14" spans="1:11" x14ac:dyDescent="0.2">
      <c r="F14" s="6" t="s">
        <v>45</v>
      </c>
      <c r="G14" s="2" t="s">
        <v>49</v>
      </c>
      <c r="H14" s="2" t="s">
        <v>47</v>
      </c>
      <c r="I14" s="2" t="s">
        <v>63</v>
      </c>
      <c r="J14" s="2" t="s">
        <v>64</v>
      </c>
      <c r="K14" s="2" t="s">
        <v>48</v>
      </c>
    </row>
    <row r="15" spans="1:11" x14ac:dyDescent="0.2">
      <c r="F15" s="3" t="s">
        <v>245</v>
      </c>
      <c r="G15" s="3">
        <v>15</v>
      </c>
      <c r="H15" s="3">
        <v>30</v>
      </c>
      <c r="I15" s="3">
        <v>50</v>
      </c>
      <c r="J15" s="3">
        <v>5</v>
      </c>
      <c r="K15" s="3">
        <v>0</v>
      </c>
    </row>
    <row r="16" spans="1:11" x14ac:dyDescent="0.2">
      <c r="F16" s="3" t="s">
        <v>248</v>
      </c>
      <c r="G16" s="3">
        <v>10</v>
      </c>
      <c r="H16" s="3">
        <v>20</v>
      </c>
      <c r="I16" s="3">
        <v>40</v>
      </c>
      <c r="J16" s="3">
        <v>20</v>
      </c>
      <c r="K16" s="3">
        <v>10</v>
      </c>
    </row>
    <row r="17" spans="1:17" x14ac:dyDescent="0.2">
      <c r="F17" s="3" t="s">
        <v>40</v>
      </c>
      <c r="G17" s="3">
        <v>5</v>
      </c>
      <c r="H17" s="3">
        <v>10</v>
      </c>
      <c r="I17" s="3">
        <v>30</v>
      </c>
      <c r="J17" s="3">
        <v>30</v>
      </c>
      <c r="K17" s="3">
        <v>25</v>
      </c>
    </row>
    <row r="18" spans="1:17" x14ac:dyDescent="0.2">
      <c r="F18" s="3" t="s">
        <v>246</v>
      </c>
      <c r="G18" s="3">
        <v>0</v>
      </c>
      <c r="H18" s="3">
        <v>10</v>
      </c>
      <c r="I18" s="3">
        <v>20</v>
      </c>
      <c r="J18" s="3">
        <v>40</v>
      </c>
      <c r="K18" s="3">
        <v>30</v>
      </c>
    </row>
    <row r="19" spans="1:17" x14ac:dyDescent="0.2">
      <c r="F19" s="3" t="s">
        <v>247</v>
      </c>
      <c r="G19" s="3">
        <v>0</v>
      </c>
      <c r="H19" s="3">
        <v>5</v>
      </c>
      <c r="I19" s="3">
        <v>10</v>
      </c>
      <c r="J19" s="3">
        <v>25</v>
      </c>
      <c r="K19" s="3">
        <v>60</v>
      </c>
    </row>
    <row r="20" spans="1:17" x14ac:dyDescent="0.2">
      <c r="A20" s="15"/>
      <c r="B20" s="16"/>
      <c r="C20" s="8"/>
    </row>
    <row r="21" spans="1:17" x14ac:dyDescent="0.2">
      <c r="F21" s="37" t="s">
        <v>50</v>
      </c>
      <c r="G21" s="37"/>
      <c r="H21" s="37"/>
      <c r="I21" s="37"/>
      <c r="J21" s="37"/>
      <c r="K21" s="37"/>
      <c r="P21" s="9" t="s">
        <v>35</v>
      </c>
    </row>
    <row r="22" spans="1:17" x14ac:dyDescent="0.2">
      <c r="A22" s="6" t="s">
        <v>3</v>
      </c>
      <c r="B22" s="6" t="s">
        <v>4</v>
      </c>
      <c r="C22" s="6" t="s">
        <v>7</v>
      </c>
      <c r="D22" s="2" t="s">
        <v>5</v>
      </c>
      <c r="E22" s="10" t="s">
        <v>6</v>
      </c>
      <c r="F22" s="11" t="s">
        <v>43</v>
      </c>
      <c r="G22" s="11" t="s">
        <v>51</v>
      </c>
      <c r="H22" s="2" t="s">
        <v>38</v>
      </c>
      <c r="I22" s="2" t="s">
        <v>53</v>
      </c>
      <c r="J22" s="2" t="s">
        <v>52</v>
      </c>
      <c r="K22" s="2" t="s">
        <v>39</v>
      </c>
      <c r="Q22" s="9">
        <f ca="1">TRUNC(RAND()*(6)+1)</f>
        <v>5</v>
      </c>
    </row>
    <row r="23" spans="1:17" x14ac:dyDescent="0.2">
      <c r="A23" s="12" t="s">
        <v>8</v>
      </c>
      <c r="B23" s="12" t="s">
        <v>9</v>
      </c>
      <c r="C23" s="12" t="s">
        <v>10</v>
      </c>
      <c r="D23" s="3">
        <v>10</v>
      </c>
      <c r="E23" s="13"/>
      <c r="F23" s="14" t="s">
        <v>245</v>
      </c>
      <c r="G23" s="14"/>
      <c r="H23" s="3"/>
      <c r="I23" s="3"/>
      <c r="J23" s="3"/>
      <c r="K23" s="3"/>
      <c r="Q23" s="9">
        <f t="shared" ref="Q23:Q36" ca="1" si="0">TRUNC(RAND()*(6)+1)</f>
        <v>6</v>
      </c>
    </row>
    <row r="24" spans="1:17" x14ac:dyDescent="0.2">
      <c r="A24" s="12" t="s">
        <v>11</v>
      </c>
      <c r="B24" s="12" t="s">
        <v>12</v>
      </c>
      <c r="C24" s="12" t="s">
        <v>13</v>
      </c>
      <c r="D24" s="3">
        <v>10</v>
      </c>
      <c r="E24" s="13"/>
      <c r="F24" s="14" t="s">
        <v>42</v>
      </c>
      <c r="G24" s="14"/>
      <c r="H24" s="3"/>
      <c r="I24" s="3"/>
      <c r="J24" s="3"/>
      <c r="K24" s="3"/>
      <c r="Q24" s="9">
        <f t="shared" ca="1" si="0"/>
        <v>6</v>
      </c>
    </row>
    <row r="25" spans="1:17" x14ac:dyDescent="0.2">
      <c r="A25" s="12" t="s">
        <v>14</v>
      </c>
      <c r="B25" s="12" t="s">
        <v>15</v>
      </c>
      <c r="C25" s="12" t="s">
        <v>16</v>
      </c>
      <c r="D25" s="3">
        <v>80</v>
      </c>
      <c r="E25" s="13"/>
      <c r="F25" s="14" t="s">
        <v>40</v>
      </c>
      <c r="G25" s="14"/>
      <c r="H25" s="3"/>
      <c r="I25" s="3"/>
      <c r="J25" s="3"/>
      <c r="K25" s="3"/>
      <c r="Q25" s="9">
        <f t="shared" ca="1" si="0"/>
        <v>4</v>
      </c>
    </row>
    <row r="26" spans="1:17" x14ac:dyDescent="0.2">
      <c r="A26" s="12" t="s">
        <v>17</v>
      </c>
      <c r="B26" s="12" t="s">
        <v>18</v>
      </c>
      <c r="C26" s="12" t="s">
        <v>16</v>
      </c>
      <c r="D26" s="3">
        <v>80</v>
      </c>
      <c r="E26" s="13"/>
      <c r="F26" s="14" t="s">
        <v>40</v>
      </c>
      <c r="G26" s="14"/>
      <c r="H26" s="3"/>
      <c r="I26" s="3"/>
      <c r="J26" s="3"/>
      <c r="K26" s="3"/>
      <c r="Q26" s="9">
        <f t="shared" ca="1" si="0"/>
        <v>5</v>
      </c>
    </row>
    <row r="27" spans="1:17" x14ac:dyDescent="0.2">
      <c r="A27" s="12" t="s">
        <v>19</v>
      </c>
      <c r="B27" s="12" t="s">
        <v>18</v>
      </c>
      <c r="C27" s="12" t="s">
        <v>16</v>
      </c>
      <c r="D27" s="3">
        <v>80</v>
      </c>
      <c r="E27" s="13"/>
      <c r="F27" s="14" t="s">
        <v>246</v>
      </c>
      <c r="G27" s="14"/>
      <c r="H27" s="3"/>
      <c r="I27" s="3"/>
      <c r="J27" s="3"/>
      <c r="K27" s="3"/>
      <c r="Q27" s="9">
        <f t="shared" ca="1" si="0"/>
        <v>6</v>
      </c>
    </row>
    <row r="28" spans="1:17" x14ac:dyDescent="0.2">
      <c r="A28" s="12" t="s">
        <v>20</v>
      </c>
      <c r="B28" s="12" t="s">
        <v>9</v>
      </c>
      <c r="C28" s="12" t="s">
        <v>21</v>
      </c>
      <c r="D28" s="3">
        <v>30</v>
      </c>
      <c r="E28" s="13"/>
      <c r="F28" s="14" t="s">
        <v>42</v>
      </c>
      <c r="G28" s="14"/>
      <c r="H28" s="3"/>
      <c r="I28" s="3"/>
      <c r="J28" s="3"/>
      <c r="K28" s="3"/>
      <c r="Q28" s="9">
        <f t="shared" ca="1" si="0"/>
        <v>5</v>
      </c>
    </row>
    <row r="29" spans="1:17" x14ac:dyDescent="0.2">
      <c r="A29" s="12" t="s">
        <v>22</v>
      </c>
      <c r="B29" s="12" t="s">
        <v>12</v>
      </c>
      <c r="C29" s="12" t="s">
        <v>16</v>
      </c>
      <c r="D29" s="3">
        <v>40</v>
      </c>
      <c r="E29" s="13"/>
      <c r="F29" s="14" t="s">
        <v>247</v>
      </c>
      <c r="G29" s="14"/>
      <c r="H29" s="3"/>
      <c r="I29" s="3"/>
      <c r="J29" s="3"/>
      <c r="K29" s="3"/>
      <c r="Q29" s="9">
        <f t="shared" ca="1" si="0"/>
        <v>3</v>
      </c>
    </row>
    <row r="30" spans="1:17" x14ac:dyDescent="0.2">
      <c r="A30" s="12" t="s">
        <v>23</v>
      </c>
      <c r="B30" s="12" t="s">
        <v>18</v>
      </c>
      <c r="C30" s="12" t="s">
        <v>24</v>
      </c>
      <c r="D30" s="3">
        <v>40</v>
      </c>
      <c r="E30" s="13"/>
      <c r="F30" s="14" t="s">
        <v>245</v>
      </c>
      <c r="G30" s="14"/>
      <c r="H30" s="3"/>
      <c r="I30" s="3"/>
      <c r="J30" s="3"/>
      <c r="K30" s="3"/>
      <c r="Q30" s="9">
        <f t="shared" ca="1" si="0"/>
        <v>6</v>
      </c>
    </row>
    <row r="31" spans="1:17" x14ac:dyDescent="0.2">
      <c r="A31" s="12" t="s">
        <v>25</v>
      </c>
      <c r="B31" s="12" t="s">
        <v>9</v>
      </c>
      <c r="C31" s="12" t="s">
        <v>24</v>
      </c>
      <c r="D31" s="3">
        <v>40</v>
      </c>
      <c r="E31" s="13"/>
      <c r="F31" s="14" t="s">
        <v>245</v>
      </c>
      <c r="G31" s="14"/>
      <c r="H31" s="3"/>
      <c r="I31" s="3"/>
      <c r="J31" s="3"/>
      <c r="K31" s="3"/>
      <c r="Q31" s="9">
        <f t="shared" ca="1" si="0"/>
        <v>2</v>
      </c>
    </row>
    <row r="32" spans="1:17" x14ac:dyDescent="0.2">
      <c r="A32" s="12" t="s">
        <v>26</v>
      </c>
      <c r="B32" s="12" t="s">
        <v>9</v>
      </c>
      <c r="C32" s="12" t="s">
        <v>13</v>
      </c>
      <c r="D32" s="3">
        <v>40</v>
      </c>
      <c r="E32" s="13"/>
      <c r="F32" s="14" t="s">
        <v>245</v>
      </c>
      <c r="G32" s="14"/>
      <c r="H32" s="3"/>
      <c r="I32" s="3"/>
      <c r="J32" s="3"/>
      <c r="K32" s="3"/>
      <c r="Q32" s="9">
        <f t="shared" ca="1" si="0"/>
        <v>1</v>
      </c>
    </row>
    <row r="33" spans="1:17" x14ac:dyDescent="0.2">
      <c r="A33" s="12" t="s">
        <v>27</v>
      </c>
      <c r="B33" s="12" t="s">
        <v>9</v>
      </c>
      <c r="C33" s="12" t="s">
        <v>28</v>
      </c>
      <c r="D33" s="3">
        <v>40</v>
      </c>
      <c r="E33" s="13"/>
      <c r="F33" s="14" t="s">
        <v>245</v>
      </c>
      <c r="G33" s="14"/>
      <c r="H33" s="3"/>
      <c r="I33" s="3"/>
      <c r="J33" s="3"/>
      <c r="K33" s="3"/>
      <c r="Q33" s="9">
        <f t="shared" ca="1" si="0"/>
        <v>1</v>
      </c>
    </row>
    <row r="34" spans="1:17" x14ac:dyDescent="0.2">
      <c r="A34" s="12" t="s">
        <v>29</v>
      </c>
      <c r="B34" s="12" t="s">
        <v>12</v>
      </c>
      <c r="C34" s="12" t="s">
        <v>28</v>
      </c>
      <c r="D34" s="3">
        <v>40</v>
      </c>
      <c r="E34" s="13"/>
      <c r="F34" s="14" t="s">
        <v>245</v>
      </c>
      <c r="G34" s="14"/>
      <c r="H34" s="3"/>
      <c r="I34" s="3"/>
      <c r="J34" s="3"/>
      <c r="K34" s="3"/>
      <c r="Q34" s="9">
        <f t="shared" ca="1" si="0"/>
        <v>1</v>
      </c>
    </row>
    <row r="35" spans="1:17" x14ac:dyDescent="0.2">
      <c r="A35" s="12" t="s">
        <v>30</v>
      </c>
      <c r="B35" s="12" t="s">
        <v>9</v>
      </c>
      <c r="C35" s="12" t="s">
        <v>31</v>
      </c>
      <c r="D35" s="3">
        <v>20</v>
      </c>
      <c r="E35" s="13"/>
      <c r="F35" s="14" t="s">
        <v>245</v>
      </c>
      <c r="G35" s="14"/>
      <c r="H35" s="3"/>
      <c r="I35" s="3"/>
      <c r="J35" s="3"/>
      <c r="K35" s="3"/>
      <c r="Q35" s="9">
        <f t="shared" ca="1" si="0"/>
        <v>4</v>
      </c>
    </row>
    <row r="36" spans="1:17" x14ac:dyDescent="0.2">
      <c r="A36" s="12" t="s">
        <v>32</v>
      </c>
      <c r="B36" s="12" t="s">
        <v>18</v>
      </c>
      <c r="C36" s="12" t="s">
        <v>28</v>
      </c>
      <c r="D36" s="3">
        <v>40</v>
      </c>
      <c r="E36" s="13"/>
      <c r="F36" s="14" t="s">
        <v>245</v>
      </c>
      <c r="G36" s="14"/>
      <c r="H36" s="3"/>
      <c r="I36" s="3"/>
      <c r="J36" s="3"/>
      <c r="K36" s="3"/>
      <c r="Q36" s="9">
        <f t="shared" ca="1" si="0"/>
        <v>5</v>
      </c>
    </row>
    <row r="37" spans="1:17" x14ac:dyDescent="0.2">
      <c r="A37" s="12" t="s">
        <v>33</v>
      </c>
      <c r="B37" s="12" t="s">
        <v>34</v>
      </c>
      <c r="C37" s="12" t="s">
        <v>28</v>
      </c>
      <c r="D37" s="3">
        <v>40</v>
      </c>
      <c r="E37" s="13"/>
      <c r="F37" s="14" t="s">
        <v>245</v>
      </c>
      <c r="G37" s="14"/>
      <c r="H37" s="3"/>
      <c r="I37" s="3"/>
      <c r="J37" s="3"/>
      <c r="K37" s="3"/>
    </row>
    <row r="38" spans="1:17" x14ac:dyDescent="0.2">
      <c r="C38" s="12" t="s">
        <v>36</v>
      </c>
      <c r="D38" s="3">
        <f>SUM(D23:D37)</f>
        <v>630</v>
      </c>
      <c r="E38" s="3"/>
      <c r="H38" s="3"/>
      <c r="I38" s="3"/>
      <c r="J38" s="3"/>
      <c r="K38" s="3"/>
    </row>
  </sheetData>
  <mergeCells count="10">
    <mergeCell ref="F21:K21"/>
    <mergeCell ref="A4:B4"/>
    <mergeCell ref="D4:I4"/>
    <mergeCell ref="F13:K13"/>
    <mergeCell ref="E10:I10"/>
    <mergeCell ref="E5:I5"/>
    <mergeCell ref="E6:I6"/>
    <mergeCell ref="E7:I7"/>
    <mergeCell ref="E8:I8"/>
    <mergeCell ref="E9:I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zoomScaleNormal="100" workbookViewId="0">
      <selection activeCell="F13" sqref="F13:K13"/>
    </sheetView>
  </sheetViews>
  <sheetFormatPr defaultRowHeight="15" x14ac:dyDescent="0.25"/>
  <cols>
    <col min="1" max="1" width="24.28515625" customWidth="1"/>
    <col min="2" max="2" width="23.140625" customWidth="1"/>
    <col min="3" max="3" width="9.42578125" customWidth="1"/>
    <col min="4" max="4" width="12.140625" customWidth="1"/>
    <col min="5" max="5" width="11.5703125" bestFit="1" customWidth="1"/>
    <col min="6" max="6" width="15.42578125" customWidth="1"/>
    <col min="7" max="7" width="12" bestFit="1" customWidth="1"/>
    <col min="8" max="8" width="12.140625" customWidth="1"/>
    <col min="9" max="9" width="13.140625" customWidth="1"/>
    <col min="10" max="10" width="14.28515625" customWidth="1"/>
  </cols>
  <sheetData>
    <row r="1" spans="1:11" x14ac:dyDescent="0.25">
      <c r="A1" s="4" t="s">
        <v>0</v>
      </c>
      <c r="B1" s="4"/>
      <c r="C1" s="5"/>
      <c r="D1" s="17" t="s">
        <v>37</v>
      </c>
      <c r="E1" s="5"/>
      <c r="F1" s="5"/>
      <c r="G1" s="5"/>
      <c r="H1" s="5"/>
      <c r="I1" s="5"/>
      <c r="J1" s="5"/>
      <c r="K1" s="5"/>
    </row>
    <row r="2" spans="1:11" x14ac:dyDescent="0.25">
      <c r="A2" s="4" t="s">
        <v>131</v>
      </c>
      <c r="B2" s="4"/>
      <c r="C2" s="5"/>
      <c r="D2" s="5"/>
      <c r="E2" s="5"/>
      <c r="F2" s="5"/>
      <c r="G2" s="5"/>
      <c r="H2" s="5"/>
      <c r="I2" s="5"/>
      <c r="J2" s="5"/>
      <c r="K2" s="5"/>
    </row>
    <row r="3" spans="1:11" x14ac:dyDescent="0.25">
      <c r="A3" s="4"/>
      <c r="B3" s="4"/>
      <c r="C3" s="5"/>
      <c r="D3" s="5"/>
      <c r="E3" s="5"/>
      <c r="F3" s="5"/>
      <c r="G3" s="5"/>
      <c r="H3" s="5"/>
      <c r="I3" s="5"/>
      <c r="J3" s="5"/>
      <c r="K3" s="5"/>
    </row>
    <row r="4" spans="1:11" x14ac:dyDescent="0.25">
      <c r="A4" s="37" t="s">
        <v>54</v>
      </c>
      <c r="B4" s="37"/>
      <c r="C4" s="5"/>
      <c r="D4" s="37" t="s">
        <v>56</v>
      </c>
      <c r="E4" s="37"/>
      <c r="F4" s="37"/>
      <c r="G4" s="37"/>
      <c r="H4" s="37"/>
      <c r="I4" s="37"/>
      <c r="J4" s="5"/>
      <c r="K4" s="5"/>
    </row>
    <row r="5" spans="1:11" x14ac:dyDescent="0.25">
      <c r="A5" s="18" t="s">
        <v>1</v>
      </c>
      <c r="B5" s="36" t="s">
        <v>2</v>
      </c>
      <c r="C5" s="5"/>
      <c r="D5" s="35" t="s">
        <v>45</v>
      </c>
      <c r="E5" s="37" t="s">
        <v>46</v>
      </c>
      <c r="F5" s="37"/>
      <c r="G5" s="37"/>
      <c r="H5" s="37"/>
      <c r="I5" s="37"/>
      <c r="J5" s="5"/>
      <c r="K5" s="5"/>
    </row>
    <row r="6" spans="1:11" x14ac:dyDescent="0.25">
      <c r="A6" s="3">
        <v>1</v>
      </c>
      <c r="B6" s="7">
        <v>0.8</v>
      </c>
      <c r="C6" s="8"/>
      <c r="D6" s="3" t="s">
        <v>245</v>
      </c>
      <c r="E6" s="38" t="s">
        <v>240</v>
      </c>
      <c r="F6" s="38"/>
      <c r="G6" s="38"/>
      <c r="H6" s="38"/>
      <c r="I6" s="38"/>
      <c r="J6" s="5"/>
      <c r="K6" s="5"/>
    </row>
    <row r="7" spans="1:11" x14ac:dyDescent="0.25">
      <c r="A7" s="3">
        <v>2</v>
      </c>
      <c r="B7" s="7">
        <v>0.85</v>
      </c>
      <c r="C7" s="8"/>
      <c r="D7" s="3" t="s">
        <v>42</v>
      </c>
      <c r="E7" s="38" t="s">
        <v>241</v>
      </c>
      <c r="F7" s="38"/>
      <c r="G7" s="38"/>
      <c r="H7" s="38"/>
      <c r="I7" s="38"/>
      <c r="J7" s="5"/>
      <c r="K7" s="5"/>
    </row>
    <row r="8" spans="1:11" x14ac:dyDescent="0.25">
      <c r="A8" s="3">
        <v>3</v>
      </c>
      <c r="B8" s="7">
        <v>0.87</v>
      </c>
      <c r="C8" s="8"/>
      <c r="D8" s="3" t="s">
        <v>40</v>
      </c>
      <c r="E8" s="38" t="s">
        <v>59</v>
      </c>
      <c r="F8" s="38"/>
      <c r="G8" s="38"/>
      <c r="H8" s="38"/>
      <c r="I8" s="38"/>
      <c r="J8" s="5"/>
      <c r="K8" s="5"/>
    </row>
    <row r="9" spans="1:11" x14ac:dyDescent="0.25">
      <c r="A9" s="3">
        <v>4</v>
      </c>
      <c r="B9" s="7">
        <v>0.9</v>
      </c>
      <c r="C9" s="8"/>
      <c r="D9" s="3" t="s">
        <v>246</v>
      </c>
      <c r="E9" s="38" t="s">
        <v>60</v>
      </c>
      <c r="F9" s="38"/>
      <c r="G9" s="38"/>
      <c r="H9" s="38"/>
      <c r="I9" s="38"/>
      <c r="J9" s="5"/>
      <c r="K9" s="5"/>
    </row>
    <row r="10" spans="1:11" x14ac:dyDescent="0.25">
      <c r="A10" s="3">
        <v>5</v>
      </c>
      <c r="B10" s="7">
        <v>0.95</v>
      </c>
      <c r="C10" s="8"/>
      <c r="D10" s="3" t="s">
        <v>247</v>
      </c>
      <c r="E10" s="38" t="s">
        <v>61</v>
      </c>
      <c r="F10" s="38"/>
      <c r="G10" s="38"/>
      <c r="H10" s="38"/>
      <c r="I10" s="38"/>
      <c r="J10" s="5"/>
      <c r="K10" s="5"/>
    </row>
    <row r="11" spans="1:11" x14ac:dyDescent="0.25">
      <c r="A11" s="3">
        <v>6</v>
      </c>
      <c r="B11" s="7">
        <v>1</v>
      </c>
      <c r="C11" s="8"/>
      <c r="D11" s="5"/>
      <c r="E11" s="5"/>
      <c r="F11" s="5"/>
      <c r="G11" s="5"/>
      <c r="H11" s="5"/>
      <c r="I11" s="5"/>
      <c r="J11" s="5"/>
      <c r="K11" s="5"/>
    </row>
    <row r="12" spans="1:11" ht="15.75" thickBot="1" x14ac:dyDescent="0.3">
      <c r="A12" s="15"/>
      <c r="B12" s="16"/>
      <c r="C12" s="8"/>
      <c r="D12" s="5"/>
      <c r="E12" s="5"/>
      <c r="F12" s="5"/>
      <c r="G12" s="5"/>
      <c r="H12" s="5"/>
      <c r="I12" s="5"/>
      <c r="J12" s="5"/>
      <c r="K12" s="5"/>
    </row>
    <row r="13" spans="1:11" x14ac:dyDescent="0.25">
      <c r="A13" s="42" t="s">
        <v>244</v>
      </c>
      <c r="B13" s="48"/>
      <c r="C13" s="43"/>
      <c r="D13" s="5"/>
      <c r="E13" s="5"/>
      <c r="F13" s="39" t="s">
        <v>55</v>
      </c>
      <c r="G13" s="40"/>
      <c r="H13" s="40"/>
      <c r="I13" s="40"/>
      <c r="J13" s="40"/>
      <c r="K13" s="41"/>
    </row>
    <row r="14" spans="1:11" x14ac:dyDescent="0.25">
      <c r="A14" s="44"/>
      <c r="B14" s="49"/>
      <c r="C14" s="45"/>
      <c r="D14" s="5"/>
      <c r="E14" s="5"/>
      <c r="F14" s="35" t="s">
        <v>45</v>
      </c>
      <c r="G14" s="35" t="s">
        <v>47</v>
      </c>
      <c r="H14" s="35" t="s">
        <v>242</v>
      </c>
      <c r="I14" s="35" t="s">
        <v>63</v>
      </c>
      <c r="J14" s="35" t="s">
        <v>64</v>
      </c>
      <c r="K14" s="35" t="s">
        <v>48</v>
      </c>
    </row>
    <row r="15" spans="1:11" x14ac:dyDescent="0.25">
      <c r="A15" s="44"/>
      <c r="B15" s="49"/>
      <c r="C15" s="45"/>
      <c r="D15" s="5"/>
      <c r="E15" s="5"/>
      <c r="F15" s="3" t="s">
        <v>245</v>
      </c>
      <c r="G15" s="3">
        <v>33</v>
      </c>
      <c r="H15" s="3">
        <v>33</v>
      </c>
      <c r="I15" s="3">
        <v>33</v>
      </c>
      <c r="J15" s="3">
        <v>0</v>
      </c>
      <c r="K15" s="3">
        <v>0</v>
      </c>
    </row>
    <row r="16" spans="1:11" x14ac:dyDescent="0.25">
      <c r="A16" s="44"/>
      <c r="B16" s="49"/>
      <c r="C16" s="45"/>
      <c r="D16" s="5"/>
      <c r="E16" s="5"/>
      <c r="F16" s="3" t="s">
        <v>42</v>
      </c>
      <c r="G16" s="3">
        <v>25</v>
      </c>
      <c r="H16" s="3">
        <v>25</v>
      </c>
      <c r="I16" s="3">
        <v>25</v>
      </c>
      <c r="J16" s="3">
        <v>25</v>
      </c>
      <c r="K16" s="3">
        <v>0</v>
      </c>
    </row>
    <row r="17" spans="1:17" x14ac:dyDescent="0.25">
      <c r="A17" s="44"/>
      <c r="B17" s="49"/>
      <c r="C17" s="45"/>
      <c r="D17" s="5"/>
      <c r="E17" s="5"/>
      <c r="F17" s="3" t="s">
        <v>40</v>
      </c>
      <c r="G17" s="3">
        <v>20</v>
      </c>
      <c r="H17" s="3">
        <v>20</v>
      </c>
      <c r="I17" s="3">
        <v>20</v>
      </c>
      <c r="J17" s="3">
        <v>10</v>
      </c>
      <c r="K17" s="3">
        <v>10</v>
      </c>
    </row>
    <row r="18" spans="1:17" ht="15.75" thickBot="1" x14ac:dyDescent="0.3">
      <c r="A18" s="46"/>
      <c r="B18" s="50"/>
      <c r="C18" s="47"/>
      <c r="D18" s="5"/>
      <c r="E18" s="5"/>
      <c r="F18" s="3" t="s">
        <v>246</v>
      </c>
      <c r="G18" s="3">
        <v>10</v>
      </c>
      <c r="H18" s="3">
        <v>10</v>
      </c>
      <c r="I18" s="3">
        <v>20</v>
      </c>
      <c r="J18" s="3">
        <v>40</v>
      </c>
      <c r="K18" s="3">
        <v>20</v>
      </c>
    </row>
    <row r="19" spans="1:17" x14ac:dyDescent="0.25">
      <c r="A19" s="5"/>
      <c r="B19" s="5"/>
      <c r="C19" s="5"/>
      <c r="D19" s="5"/>
      <c r="E19" s="5"/>
      <c r="F19" s="3" t="s">
        <v>247</v>
      </c>
      <c r="G19" s="3">
        <v>0</v>
      </c>
      <c r="H19" s="3">
        <v>5</v>
      </c>
      <c r="I19" s="3">
        <v>10</v>
      </c>
      <c r="J19" s="3">
        <v>25</v>
      </c>
      <c r="K19" s="3">
        <v>60</v>
      </c>
    </row>
    <row r="20" spans="1:17" x14ac:dyDescent="0.25">
      <c r="A20" s="15"/>
      <c r="B20" s="16"/>
      <c r="C20" s="8"/>
      <c r="D20" s="5"/>
      <c r="E20" s="5"/>
      <c r="F20" s="5"/>
      <c r="G20" s="5"/>
      <c r="H20" s="5"/>
      <c r="I20" s="5"/>
      <c r="J20" s="5"/>
      <c r="K20" s="5"/>
    </row>
    <row r="21" spans="1:17" x14ac:dyDescent="0.25">
      <c r="A21" s="15"/>
      <c r="B21" s="16"/>
      <c r="C21" s="8"/>
      <c r="D21" s="5"/>
      <c r="E21" s="5"/>
      <c r="F21" s="5"/>
      <c r="G21" s="5"/>
      <c r="H21" s="5"/>
      <c r="I21" s="5"/>
      <c r="J21" s="5"/>
      <c r="K21" s="5"/>
    </row>
    <row r="22" spans="1:17" x14ac:dyDescent="0.25">
      <c r="A22" s="5"/>
      <c r="B22" s="5"/>
      <c r="C22" s="5"/>
      <c r="D22" s="5"/>
      <c r="E22" s="5"/>
      <c r="F22" s="37" t="s">
        <v>44</v>
      </c>
      <c r="G22" s="37"/>
      <c r="H22" s="37"/>
      <c r="I22" s="37"/>
      <c r="J22" s="37"/>
      <c r="K22" s="37"/>
      <c r="P22" s="1" t="s">
        <v>35</v>
      </c>
    </row>
    <row r="23" spans="1:17" x14ac:dyDescent="0.25">
      <c r="A23" s="6" t="s">
        <v>3</v>
      </c>
      <c r="B23" s="6" t="s">
        <v>4</v>
      </c>
      <c r="C23" s="6" t="s">
        <v>7</v>
      </c>
      <c r="D23" s="18" t="s">
        <v>166</v>
      </c>
      <c r="E23" s="19" t="s">
        <v>6</v>
      </c>
      <c r="F23" s="11" t="s">
        <v>43</v>
      </c>
      <c r="G23" s="35" t="s">
        <v>38</v>
      </c>
      <c r="H23" s="35" t="s">
        <v>243</v>
      </c>
      <c r="I23" s="35" t="s">
        <v>53</v>
      </c>
      <c r="J23" s="35" t="s">
        <v>52</v>
      </c>
      <c r="K23" s="35" t="s">
        <v>39</v>
      </c>
      <c r="Q23" s="1">
        <f ca="1">TRUNC(RAND()*(6)+1)</f>
        <v>5</v>
      </c>
    </row>
    <row r="24" spans="1:17" x14ac:dyDescent="0.25">
      <c r="A24" s="32" t="s">
        <v>114</v>
      </c>
      <c r="B24" s="32" t="s">
        <v>115</v>
      </c>
      <c r="C24" s="32" t="s">
        <v>16</v>
      </c>
      <c r="D24" s="33">
        <v>22</v>
      </c>
      <c r="E24" s="34">
        <f t="shared" ref="E24:E47" ca="1" si="0">TRUNC(VLOOKUP(Q23,$A$6:$B$11,2)*D24)</f>
        <v>20</v>
      </c>
      <c r="F24" s="33" t="s">
        <v>42</v>
      </c>
      <c r="G24" s="33">
        <f>TRUNC(VLOOKUP($F24,$F$15:$K$19,2)*$D24*0.01)</f>
        <v>4</v>
      </c>
      <c r="H24" s="33">
        <f>TRUNC(VLOOKUP($F24,$F$15:$K$19,3)*$D24*0.01)</f>
        <v>4</v>
      </c>
      <c r="I24" s="33">
        <f>D24-G24-H24-J24-K24</f>
        <v>10</v>
      </c>
      <c r="J24" s="33">
        <f>TRUNC(VLOOKUP($F24,$F$15:$K$19,5)*$D24*0.01)</f>
        <v>2</v>
      </c>
      <c r="K24" s="33">
        <f>TRUNC(VLOOKUP($F24,$F$15:$K$19,6)*$D24*0.01)</f>
        <v>2</v>
      </c>
      <c r="Q24" s="1">
        <f t="shared" ref="Q24:Q64" ca="1" si="1">TRUNC(RAND()*(6)+1)</f>
        <v>5</v>
      </c>
    </row>
    <row r="25" spans="1:17" x14ac:dyDescent="0.25">
      <c r="A25" s="32" t="s">
        <v>119</v>
      </c>
      <c r="B25" s="32" t="s">
        <v>115</v>
      </c>
      <c r="C25" s="32" t="s">
        <v>13</v>
      </c>
      <c r="D25" s="33">
        <v>22</v>
      </c>
      <c r="E25" s="34">
        <f t="shared" ca="1" si="0"/>
        <v>20</v>
      </c>
      <c r="F25" s="33" t="s">
        <v>42</v>
      </c>
      <c r="G25" s="33">
        <f t="shared" ref="G25:G64" si="2">TRUNC(VLOOKUP($F25,$F$15:$K$19,2)*$D25*0.01)</f>
        <v>4</v>
      </c>
      <c r="H25" s="33">
        <f t="shared" ref="H25:H64" si="3">TRUNC(VLOOKUP($F25,$F$15:$K$19,3)*$D25*0.01)</f>
        <v>4</v>
      </c>
      <c r="I25" s="33">
        <f t="shared" ref="I25:I64" si="4">D25-G25-H25-J25-K25</f>
        <v>10</v>
      </c>
      <c r="J25" s="33">
        <f t="shared" ref="J25:J64" si="5">TRUNC(VLOOKUP($F25,$F$15:$K$19,5)*$D25*0.01)</f>
        <v>2</v>
      </c>
      <c r="K25" s="33">
        <f t="shared" ref="K25:K64" si="6">TRUNC(VLOOKUP($F25,$F$15:$K$19,6)*$D25*0.01)</f>
        <v>2</v>
      </c>
      <c r="Q25" s="1">
        <f t="shared" ca="1" si="1"/>
        <v>2</v>
      </c>
    </row>
    <row r="26" spans="1:17" x14ac:dyDescent="0.25">
      <c r="A26" s="32" t="s">
        <v>117</v>
      </c>
      <c r="B26" s="32" t="s">
        <v>115</v>
      </c>
      <c r="C26" s="32" t="s">
        <v>118</v>
      </c>
      <c r="D26" s="33">
        <v>3</v>
      </c>
      <c r="E26" s="34">
        <f t="shared" ca="1" si="0"/>
        <v>2</v>
      </c>
      <c r="F26" s="33" t="s">
        <v>42</v>
      </c>
      <c r="G26" s="33">
        <f t="shared" si="2"/>
        <v>0</v>
      </c>
      <c r="H26" s="33">
        <f t="shared" si="3"/>
        <v>0</v>
      </c>
      <c r="I26" s="33">
        <f t="shared" si="4"/>
        <v>3</v>
      </c>
      <c r="J26" s="33">
        <f t="shared" si="5"/>
        <v>0</v>
      </c>
      <c r="K26" s="33">
        <f t="shared" si="6"/>
        <v>0</v>
      </c>
      <c r="Q26" s="1">
        <f t="shared" ca="1" si="1"/>
        <v>5</v>
      </c>
    </row>
    <row r="27" spans="1:17" x14ac:dyDescent="0.25">
      <c r="A27" s="32" t="s">
        <v>116</v>
      </c>
      <c r="B27" s="32" t="s">
        <v>115</v>
      </c>
      <c r="C27" s="32" t="s">
        <v>120</v>
      </c>
      <c r="D27" s="33">
        <v>18</v>
      </c>
      <c r="E27" s="34">
        <f ca="1">TRUNC(VLOOKUP(Q25,$A$6:$B$11,2)*D27)</f>
        <v>15</v>
      </c>
      <c r="F27" s="33" t="s">
        <v>42</v>
      </c>
      <c r="G27" s="33">
        <f t="shared" si="2"/>
        <v>3</v>
      </c>
      <c r="H27" s="33">
        <f t="shared" si="3"/>
        <v>3</v>
      </c>
      <c r="I27" s="33">
        <f t="shared" si="4"/>
        <v>10</v>
      </c>
      <c r="J27" s="33">
        <f t="shared" si="5"/>
        <v>1</v>
      </c>
      <c r="K27" s="33">
        <f t="shared" si="6"/>
        <v>1</v>
      </c>
      <c r="Q27" s="1">
        <f t="shared" ca="1" si="1"/>
        <v>1</v>
      </c>
    </row>
    <row r="28" spans="1:17" x14ac:dyDescent="0.25">
      <c r="A28" s="12" t="s">
        <v>121</v>
      </c>
      <c r="B28" s="12" t="s">
        <v>122</v>
      </c>
      <c r="C28" s="12" t="s">
        <v>16</v>
      </c>
      <c r="D28" s="3">
        <v>34</v>
      </c>
      <c r="E28" s="13">
        <f ca="1">TRUNC(VLOOKUP(Q26,$A$6:$B$11,2)*D28)</f>
        <v>32</v>
      </c>
      <c r="F28" s="14" t="s">
        <v>42</v>
      </c>
      <c r="G28" s="24">
        <f t="shared" si="2"/>
        <v>6</v>
      </c>
      <c r="H28" s="24">
        <f t="shared" si="3"/>
        <v>6</v>
      </c>
      <c r="I28" s="14">
        <f t="shared" si="4"/>
        <v>16</v>
      </c>
      <c r="J28" s="14">
        <f t="shared" si="5"/>
        <v>3</v>
      </c>
      <c r="K28" s="14">
        <f t="shared" si="6"/>
        <v>3</v>
      </c>
      <c r="Q28" s="1">
        <f t="shared" ca="1" si="1"/>
        <v>6</v>
      </c>
    </row>
    <row r="29" spans="1:17" x14ac:dyDescent="0.25">
      <c r="A29" s="12" t="s">
        <v>124</v>
      </c>
      <c r="B29" s="12" t="s">
        <v>122</v>
      </c>
      <c r="C29" s="12" t="s">
        <v>13</v>
      </c>
      <c r="D29" s="3">
        <v>10</v>
      </c>
      <c r="E29" s="13">
        <f ca="1">TRUNC(VLOOKUP(Q27,$A$6:$B$11,2)*D29)</f>
        <v>8</v>
      </c>
      <c r="F29" s="14" t="s">
        <v>42</v>
      </c>
      <c r="G29" s="24">
        <f t="shared" si="2"/>
        <v>2</v>
      </c>
      <c r="H29" s="24">
        <f t="shared" si="3"/>
        <v>2</v>
      </c>
      <c r="I29" s="14">
        <f t="shared" si="4"/>
        <v>4</v>
      </c>
      <c r="J29" s="14">
        <f t="shared" si="5"/>
        <v>1</v>
      </c>
      <c r="K29" s="14">
        <f t="shared" si="6"/>
        <v>1</v>
      </c>
      <c r="Q29" s="1">
        <f t="shared" ca="1" si="1"/>
        <v>2</v>
      </c>
    </row>
    <row r="30" spans="1:17" x14ac:dyDescent="0.25">
      <c r="A30" s="12" t="s">
        <v>125</v>
      </c>
      <c r="B30" s="12" t="s">
        <v>122</v>
      </c>
      <c r="C30" s="12" t="s">
        <v>118</v>
      </c>
      <c r="D30" s="3">
        <v>3</v>
      </c>
      <c r="E30" s="13">
        <f ca="1">TRUNC(VLOOKUP(Q28,$A$6:$B$11,2)*D30)</f>
        <v>3</v>
      </c>
      <c r="F30" s="14" t="s">
        <v>42</v>
      </c>
      <c r="G30" s="24">
        <f t="shared" si="2"/>
        <v>0</v>
      </c>
      <c r="H30" s="24">
        <f t="shared" si="3"/>
        <v>0</v>
      </c>
      <c r="I30" s="14">
        <f t="shared" si="4"/>
        <v>3</v>
      </c>
      <c r="J30" s="14">
        <f t="shared" si="5"/>
        <v>0</v>
      </c>
      <c r="K30" s="14">
        <f t="shared" si="6"/>
        <v>0</v>
      </c>
      <c r="Q30" s="1">
        <f t="shared" ca="1" si="1"/>
        <v>2</v>
      </c>
    </row>
    <row r="31" spans="1:17" x14ac:dyDescent="0.25">
      <c r="A31" s="12" t="s">
        <v>126</v>
      </c>
      <c r="B31" s="12" t="s">
        <v>122</v>
      </c>
      <c r="C31" s="12" t="s">
        <v>127</v>
      </c>
      <c r="D31" s="3">
        <v>10</v>
      </c>
      <c r="E31" s="13">
        <f t="shared" ca="1" si="0"/>
        <v>8</v>
      </c>
      <c r="F31" s="14" t="s">
        <v>42</v>
      </c>
      <c r="G31" s="24">
        <f t="shared" si="2"/>
        <v>2</v>
      </c>
      <c r="H31" s="24">
        <f t="shared" si="3"/>
        <v>2</v>
      </c>
      <c r="I31" s="14">
        <f t="shared" si="4"/>
        <v>4</v>
      </c>
      <c r="J31" s="14">
        <f t="shared" si="5"/>
        <v>1</v>
      </c>
      <c r="K31" s="14">
        <f t="shared" si="6"/>
        <v>1</v>
      </c>
      <c r="Q31" s="1">
        <f t="shared" ca="1" si="1"/>
        <v>1</v>
      </c>
    </row>
    <row r="32" spans="1:17" x14ac:dyDescent="0.25">
      <c r="A32" s="12" t="s">
        <v>128</v>
      </c>
      <c r="B32" s="12" t="s">
        <v>122</v>
      </c>
      <c r="C32" s="12" t="s">
        <v>120</v>
      </c>
      <c r="D32" s="3">
        <v>9</v>
      </c>
      <c r="E32" s="13">
        <f ca="1">TRUNC(VLOOKUP(Q30,$A$6:$B$11,2)*D32)</f>
        <v>7</v>
      </c>
      <c r="F32" s="14" t="s">
        <v>42</v>
      </c>
      <c r="G32" s="24">
        <f t="shared" si="2"/>
        <v>1</v>
      </c>
      <c r="H32" s="24">
        <f t="shared" si="3"/>
        <v>1</v>
      </c>
      <c r="I32" s="14">
        <f t="shared" si="4"/>
        <v>7</v>
      </c>
      <c r="J32" s="14">
        <f t="shared" si="5"/>
        <v>0</v>
      </c>
      <c r="K32" s="14">
        <f t="shared" si="6"/>
        <v>0</v>
      </c>
      <c r="Q32" s="1">
        <f t="shared" ca="1" si="1"/>
        <v>6</v>
      </c>
    </row>
    <row r="33" spans="1:17" x14ac:dyDescent="0.25">
      <c r="A33" s="12" t="s">
        <v>129</v>
      </c>
      <c r="B33" s="12" t="s">
        <v>122</v>
      </c>
      <c r="C33" s="12" t="s">
        <v>130</v>
      </c>
      <c r="D33" s="3">
        <v>3</v>
      </c>
      <c r="E33" s="13">
        <f ca="1">TRUNC(VLOOKUP(Q31,$A$6:$B$11,2)*D33)</f>
        <v>2</v>
      </c>
      <c r="F33" s="14" t="s">
        <v>42</v>
      </c>
      <c r="G33" s="24">
        <f t="shared" si="2"/>
        <v>0</v>
      </c>
      <c r="H33" s="24">
        <f t="shared" si="3"/>
        <v>0</v>
      </c>
      <c r="I33" s="14">
        <f t="shared" si="4"/>
        <v>3</v>
      </c>
      <c r="J33" s="14">
        <f t="shared" si="5"/>
        <v>0</v>
      </c>
      <c r="K33" s="14">
        <f t="shared" si="6"/>
        <v>0</v>
      </c>
      <c r="Q33" s="1">
        <f t="shared" ca="1" si="1"/>
        <v>3</v>
      </c>
    </row>
    <row r="34" spans="1:17" x14ac:dyDescent="0.25">
      <c r="A34" s="32" t="s">
        <v>132</v>
      </c>
      <c r="B34" s="32" t="s">
        <v>133</v>
      </c>
      <c r="C34" s="32" t="s">
        <v>16</v>
      </c>
      <c r="D34" s="33">
        <v>24</v>
      </c>
      <c r="E34" s="34">
        <f t="shared" ca="1" si="0"/>
        <v>20</v>
      </c>
      <c r="F34" s="33" t="s">
        <v>42</v>
      </c>
      <c r="G34" s="33">
        <f t="shared" si="2"/>
        <v>4</v>
      </c>
      <c r="H34" s="33">
        <f t="shared" si="3"/>
        <v>4</v>
      </c>
      <c r="I34" s="33">
        <f t="shared" si="4"/>
        <v>12</v>
      </c>
      <c r="J34" s="33">
        <f t="shared" si="5"/>
        <v>2</v>
      </c>
      <c r="K34" s="33">
        <f t="shared" si="6"/>
        <v>2</v>
      </c>
      <c r="Q34" s="1">
        <f t="shared" ca="1" si="1"/>
        <v>6</v>
      </c>
    </row>
    <row r="35" spans="1:17" x14ac:dyDescent="0.25">
      <c r="A35" s="32" t="s">
        <v>134</v>
      </c>
      <c r="B35" s="32" t="s">
        <v>133</v>
      </c>
      <c r="C35" s="32" t="s">
        <v>135</v>
      </c>
      <c r="D35" s="33">
        <v>11</v>
      </c>
      <c r="E35" s="34">
        <f ca="1">TRUNC(VLOOKUP(Q26,$A$6:$B$11,2)*D35)</f>
        <v>10</v>
      </c>
      <c r="F35" s="33" t="s">
        <v>42</v>
      </c>
      <c r="G35" s="33">
        <f t="shared" si="2"/>
        <v>2</v>
      </c>
      <c r="H35" s="33">
        <f t="shared" si="3"/>
        <v>2</v>
      </c>
      <c r="I35" s="33">
        <f t="shared" si="4"/>
        <v>5</v>
      </c>
      <c r="J35" s="33">
        <f t="shared" si="5"/>
        <v>1</v>
      </c>
      <c r="K35" s="33">
        <f t="shared" si="6"/>
        <v>1</v>
      </c>
      <c r="Q35" s="1">
        <f t="shared" ca="1" si="1"/>
        <v>4</v>
      </c>
    </row>
    <row r="36" spans="1:17" x14ac:dyDescent="0.25">
      <c r="A36" s="32" t="s">
        <v>136</v>
      </c>
      <c r="B36" s="32" t="s">
        <v>133</v>
      </c>
      <c r="C36" s="32" t="s">
        <v>13</v>
      </c>
      <c r="D36" s="33">
        <v>18</v>
      </c>
      <c r="E36" s="34">
        <f ca="1">TRUNC(VLOOKUP(Q26,$A$6:$B$11,2)*D36)</f>
        <v>17</v>
      </c>
      <c r="F36" s="33" t="s">
        <v>42</v>
      </c>
      <c r="G36" s="33">
        <f t="shared" si="2"/>
        <v>3</v>
      </c>
      <c r="H36" s="33">
        <f t="shared" si="3"/>
        <v>3</v>
      </c>
      <c r="I36" s="33">
        <f t="shared" si="4"/>
        <v>10</v>
      </c>
      <c r="J36" s="33">
        <f t="shared" si="5"/>
        <v>1</v>
      </c>
      <c r="K36" s="33">
        <f t="shared" si="6"/>
        <v>1</v>
      </c>
      <c r="Q36" s="1">
        <f t="shared" ca="1" si="1"/>
        <v>6</v>
      </c>
    </row>
    <row r="37" spans="1:17" x14ac:dyDescent="0.25">
      <c r="A37" s="32" t="s">
        <v>137</v>
      </c>
      <c r="B37" s="32" t="s">
        <v>133</v>
      </c>
      <c r="C37" s="32" t="s">
        <v>118</v>
      </c>
      <c r="D37" s="33">
        <v>3</v>
      </c>
      <c r="E37" s="34">
        <f ca="1">TRUNC(VLOOKUP(Q35,$A$6:$B$11,2)*D37)</f>
        <v>2</v>
      </c>
      <c r="F37" s="33" t="s">
        <v>42</v>
      </c>
      <c r="G37" s="33">
        <f t="shared" si="2"/>
        <v>0</v>
      </c>
      <c r="H37" s="33">
        <f t="shared" si="3"/>
        <v>0</v>
      </c>
      <c r="I37" s="33">
        <f t="shared" si="4"/>
        <v>3</v>
      </c>
      <c r="J37" s="33">
        <f t="shared" si="5"/>
        <v>0</v>
      </c>
      <c r="K37" s="33">
        <f t="shared" si="6"/>
        <v>0</v>
      </c>
      <c r="Q37" s="1">
        <f t="shared" ca="1" si="1"/>
        <v>1</v>
      </c>
    </row>
    <row r="38" spans="1:17" x14ac:dyDescent="0.25">
      <c r="A38" s="32" t="s">
        <v>138</v>
      </c>
      <c r="B38" s="32" t="s">
        <v>133</v>
      </c>
      <c r="C38" s="32" t="s">
        <v>120</v>
      </c>
      <c r="D38" s="33">
        <v>14</v>
      </c>
      <c r="E38" s="34">
        <f t="shared" ref="E38:E42" ca="1" si="7">TRUNC(VLOOKUP(Q37,$A$6:$B$11,2)*D38)</f>
        <v>11</v>
      </c>
      <c r="F38" s="33" t="s">
        <v>42</v>
      </c>
      <c r="G38" s="33">
        <f t="shared" si="2"/>
        <v>2</v>
      </c>
      <c r="H38" s="33">
        <f t="shared" si="3"/>
        <v>2</v>
      </c>
      <c r="I38" s="33">
        <f t="shared" si="4"/>
        <v>8</v>
      </c>
      <c r="J38" s="33">
        <f t="shared" si="5"/>
        <v>1</v>
      </c>
      <c r="K38" s="33">
        <f t="shared" si="6"/>
        <v>1</v>
      </c>
      <c r="Q38" s="1">
        <f t="shared" ca="1" si="1"/>
        <v>2</v>
      </c>
    </row>
    <row r="39" spans="1:17" x14ac:dyDescent="0.25">
      <c r="A39" s="32" t="s">
        <v>139</v>
      </c>
      <c r="B39" s="32" t="s">
        <v>133</v>
      </c>
      <c r="C39" s="32" t="s">
        <v>127</v>
      </c>
      <c r="D39" s="33">
        <v>2</v>
      </c>
      <c r="E39" s="34">
        <f t="shared" ca="1" si="7"/>
        <v>1</v>
      </c>
      <c r="F39" s="33" t="s">
        <v>42</v>
      </c>
      <c r="G39" s="33">
        <f t="shared" si="2"/>
        <v>0</v>
      </c>
      <c r="H39" s="33">
        <f t="shared" si="3"/>
        <v>0</v>
      </c>
      <c r="I39" s="33">
        <f t="shared" si="4"/>
        <v>2</v>
      </c>
      <c r="J39" s="33">
        <f t="shared" si="5"/>
        <v>0</v>
      </c>
      <c r="K39" s="33">
        <f t="shared" si="6"/>
        <v>0</v>
      </c>
      <c r="Q39" s="1">
        <f t="shared" ca="1" si="1"/>
        <v>2</v>
      </c>
    </row>
    <row r="40" spans="1:17" x14ac:dyDescent="0.25">
      <c r="A40" s="32" t="s">
        <v>140</v>
      </c>
      <c r="B40" s="32" t="s">
        <v>133</v>
      </c>
      <c r="C40" s="32" t="s">
        <v>130</v>
      </c>
      <c r="D40" s="33">
        <v>3</v>
      </c>
      <c r="E40" s="34">
        <f t="shared" ca="1" si="7"/>
        <v>2</v>
      </c>
      <c r="F40" s="33" t="s">
        <v>42</v>
      </c>
      <c r="G40" s="33">
        <f t="shared" si="2"/>
        <v>0</v>
      </c>
      <c r="H40" s="33">
        <f t="shared" si="3"/>
        <v>0</v>
      </c>
      <c r="I40" s="33">
        <f t="shared" si="4"/>
        <v>3</v>
      </c>
      <c r="J40" s="33">
        <f t="shared" si="5"/>
        <v>0</v>
      </c>
      <c r="K40" s="33">
        <f t="shared" si="6"/>
        <v>0</v>
      </c>
      <c r="Q40" s="1">
        <f t="shared" ca="1" si="1"/>
        <v>1</v>
      </c>
    </row>
    <row r="41" spans="1:17" s="26" customFormat="1" x14ac:dyDescent="0.25">
      <c r="A41" s="23" t="s">
        <v>141</v>
      </c>
      <c r="B41" s="23" t="s">
        <v>142</v>
      </c>
      <c r="C41" s="23" t="s">
        <v>16</v>
      </c>
      <c r="D41" s="24">
        <v>18</v>
      </c>
      <c r="E41" s="25">
        <f t="shared" ca="1" si="7"/>
        <v>14</v>
      </c>
      <c r="F41" s="24" t="s">
        <v>40</v>
      </c>
      <c r="G41" s="24">
        <f t="shared" si="2"/>
        <v>3</v>
      </c>
      <c r="H41" s="24">
        <f t="shared" si="3"/>
        <v>3</v>
      </c>
      <c r="I41" s="14">
        <f t="shared" si="4"/>
        <v>10</v>
      </c>
      <c r="J41" s="14">
        <f t="shared" si="5"/>
        <v>1</v>
      </c>
      <c r="K41" s="14">
        <f t="shared" si="6"/>
        <v>1</v>
      </c>
      <c r="Q41" s="27">
        <f t="shared" ca="1" si="1"/>
        <v>5</v>
      </c>
    </row>
    <row r="42" spans="1:17" s="26" customFormat="1" x14ac:dyDescent="0.25">
      <c r="A42" s="23" t="s">
        <v>143</v>
      </c>
      <c r="B42" s="23" t="s">
        <v>142</v>
      </c>
      <c r="C42" s="23" t="s">
        <v>135</v>
      </c>
      <c r="D42" s="24">
        <v>9</v>
      </c>
      <c r="E42" s="25">
        <f t="shared" ca="1" si="7"/>
        <v>8</v>
      </c>
      <c r="F42" s="24" t="s">
        <v>40</v>
      </c>
      <c r="G42" s="24">
        <f t="shared" si="2"/>
        <v>1</v>
      </c>
      <c r="H42" s="24">
        <f t="shared" si="3"/>
        <v>1</v>
      </c>
      <c r="I42" s="14">
        <f t="shared" si="4"/>
        <v>7</v>
      </c>
      <c r="J42" s="14">
        <f t="shared" si="5"/>
        <v>0</v>
      </c>
      <c r="K42" s="14">
        <f t="shared" si="6"/>
        <v>0</v>
      </c>
      <c r="Q42" s="27">
        <f t="shared" ca="1" si="1"/>
        <v>6</v>
      </c>
    </row>
    <row r="43" spans="1:17" s="26" customFormat="1" x14ac:dyDescent="0.25">
      <c r="A43" s="23" t="s">
        <v>144</v>
      </c>
      <c r="B43" s="23" t="s">
        <v>142</v>
      </c>
      <c r="C43" s="23" t="s">
        <v>13</v>
      </c>
      <c r="D43" s="24">
        <v>11</v>
      </c>
      <c r="E43" s="25">
        <f ca="1">TRUNC(VLOOKUP(Q34,$A$6:$B$11,2)*D43)</f>
        <v>11</v>
      </c>
      <c r="F43" s="24" t="s">
        <v>40</v>
      </c>
      <c r="G43" s="24">
        <f t="shared" si="2"/>
        <v>2</v>
      </c>
      <c r="H43" s="24">
        <f t="shared" si="3"/>
        <v>2</v>
      </c>
      <c r="I43" s="14">
        <f t="shared" si="4"/>
        <v>5</v>
      </c>
      <c r="J43" s="14">
        <f t="shared" si="5"/>
        <v>1</v>
      </c>
      <c r="K43" s="14">
        <f t="shared" si="6"/>
        <v>1</v>
      </c>
      <c r="Q43" s="27">
        <f t="shared" ca="1" si="1"/>
        <v>4</v>
      </c>
    </row>
    <row r="44" spans="1:17" s="26" customFormat="1" x14ac:dyDescent="0.25">
      <c r="A44" s="23" t="s">
        <v>145</v>
      </c>
      <c r="B44" s="23" t="s">
        <v>142</v>
      </c>
      <c r="C44" s="23" t="s">
        <v>118</v>
      </c>
      <c r="D44" s="24">
        <v>9</v>
      </c>
      <c r="E44" s="25">
        <f ca="1">TRUNC(VLOOKUP(Q34,$A$6:$B$11,2)*D44)</f>
        <v>9</v>
      </c>
      <c r="F44" s="24" t="s">
        <v>40</v>
      </c>
      <c r="G44" s="24">
        <f t="shared" si="2"/>
        <v>1</v>
      </c>
      <c r="H44" s="24">
        <f t="shared" si="3"/>
        <v>1</v>
      </c>
      <c r="I44" s="14">
        <f t="shared" si="4"/>
        <v>7</v>
      </c>
      <c r="J44" s="14">
        <f t="shared" si="5"/>
        <v>0</v>
      </c>
      <c r="K44" s="14">
        <f t="shared" si="6"/>
        <v>0</v>
      </c>
      <c r="Q44" s="27">
        <f t="shared" ca="1" si="1"/>
        <v>6</v>
      </c>
    </row>
    <row r="45" spans="1:17" s="26" customFormat="1" x14ac:dyDescent="0.25">
      <c r="A45" s="23" t="s">
        <v>146</v>
      </c>
      <c r="B45" s="23" t="s">
        <v>142</v>
      </c>
      <c r="C45" s="23" t="s">
        <v>120</v>
      </c>
      <c r="D45" s="24">
        <v>6</v>
      </c>
      <c r="E45" s="25">
        <f ca="1">TRUNC(VLOOKUP(Q43,$A$6:$B$11,2)*D45)</f>
        <v>5</v>
      </c>
      <c r="F45" s="24" t="s">
        <v>40</v>
      </c>
      <c r="G45" s="24">
        <f t="shared" si="2"/>
        <v>1</v>
      </c>
      <c r="H45" s="24">
        <f t="shared" si="3"/>
        <v>1</v>
      </c>
      <c r="I45" s="14">
        <f t="shared" si="4"/>
        <v>4</v>
      </c>
      <c r="J45" s="14">
        <f t="shared" si="5"/>
        <v>0</v>
      </c>
      <c r="K45" s="14">
        <f t="shared" si="6"/>
        <v>0</v>
      </c>
      <c r="Q45" s="27">
        <f t="shared" ca="1" si="1"/>
        <v>4</v>
      </c>
    </row>
    <row r="46" spans="1:17" s="26" customFormat="1" x14ac:dyDescent="0.25">
      <c r="A46" s="32" t="s">
        <v>121</v>
      </c>
      <c r="B46" s="32" t="s">
        <v>147</v>
      </c>
      <c r="C46" s="32" t="s">
        <v>16</v>
      </c>
      <c r="D46" s="33">
        <v>18</v>
      </c>
      <c r="E46" s="34">
        <f t="shared" ca="1" si="0"/>
        <v>16</v>
      </c>
      <c r="F46" s="33" t="s">
        <v>40</v>
      </c>
      <c r="G46" s="33">
        <f t="shared" si="2"/>
        <v>3</v>
      </c>
      <c r="H46" s="33">
        <f t="shared" si="3"/>
        <v>3</v>
      </c>
      <c r="I46" s="33">
        <f t="shared" si="4"/>
        <v>10</v>
      </c>
      <c r="J46" s="33">
        <f t="shared" si="5"/>
        <v>1</v>
      </c>
      <c r="K46" s="33">
        <f t="shared" si="6"/>
        <v>1</v>
      </c>
      <c r="Q46" s="27">
        <f t="shared" ca="1" si="1"/>
        <v>1</v>
      </c>
    </row>
    <row r="47" spans="1:17" s="26" customFormat="1" x14ac:dyDescent="0.25">
      <c r="A47" s="32" t="s">
        <v>148</v>
      </c>
      <c r="B47" s="32" t="s">
        <v>147</v>
      </c>
      <c r="C47" s="32" t="s">
        <v>135</v>
      </c>
      <c r="D47" s="33">
        <v>9</v>
      </c>
      <c r="E47" s="34">
        <f t="shared" ca="1" si="0"/>
        <v>7</v>
      </c>
      <c r="F47" s="33" t="s">
        <v>40</v>
      </c>
      <c r="G47" s="33">
        <f t="shared" si="2"/>
        <v>1</v>
      </c>
      <c r="H47" s="33">
        <f t="shared" si="3"/>
        <v>1</v>
      </c>
      <c r="I47" s="33">
        <f t="shared" si="4"/>
        <v>7</v>
      </c>
      <c r="J47" s="33">
        <f t="shared" si="5"/>
        <v>0</v>
      </c>
      <c r="K47" s="33">
        <f t="shared" si="6"/>
        <v>0</v>
      </c>
      <c r="Q47" s="27">
        <f t="shared" ca="1" si="1"/>
        <v>6</v>
      </c>
    </row>
    <row r="48" spans="1:17" s="26" customFormat="1" x14ac:dyDescent="0.25">
      <c r="A48" s="32" t="s">
        <v>123</v>
      </c>
      <c r="B48" s="32" t="s">
        <v>147</v>
      </c>
      <c r="C48" s="32" t="s">
        <v>118</v>
      </c>
      <c r="D48" s="33">
        <v>20</v>
      </c>
      <c r="E48" s="34">
        <f t="shared" ref="E48:E54" ca="1" si="8">TRUNC(VLOOKUP(Q34,$A$6:$B$11,2)*D48)</f>
        <v>20</v>
      </c>
      <c r="F48" s="33" t="s">
        <v>40</v>
      </c>
      <c r="G48" s="33">
        <f t="shared" si="2"/>
        <v>4</v>
      </c>
      <c r="H48" s="33">
        <f t="shared" si="3"/>
        <v>4</v>
      </c>
      <c r="I48" s="33">
        <f t="shared" si="4"/>
        <v>8</v>
      </c>
      <c r="J48" s="33">
        <f t="shared" si="5"/>
        <v>2</v>
      </c>
      <c r="K48" s="33">
        <f t="shared" si="6"/>
        <v>2</v>
      </c>
      <c r="Q48" s="27">
        <f t="shared" ca="1" si="1"/>
        <v>5</v>
      </c>
    </row>
    <row r="49" spans="1:17" s="26" customFormat="1" x14ac:dyDescent="0.25">
      <c r="A49" s="32" t="s">
        <v>128</v>
      </c>
      <c r="B49" s="32" t="s">
        <v>147</v>
      </c>
      <c r="C49" s="32" t="s">
        <v>120</v>
      </c>
      <c r="D49" s="33">
        <v>5</v>
      </c>
      <c r="E49" s="34">
        <f t="shared" ca="1" si="8"/>
        <v>4</v>
      </c>
      <c r="F49" s="33" t="s">
        <v>40</v>
      </c>
      <c r="G49" s="33">
        <f t="shared" si="2"/>
        <v>1</v>
      </c>
      <c r="H49" s="33">
        <f t="shared" si="3"/>
        <v>1</v>
      </c>
      <c r="I49" s="33">
        <f t="shared" si="4"/>
        <v>3</v>
      </c>
      <c r="J49" s="33">
        <f t="shared" si="5"/>
        <v>0</v>
      </c>
      <c r="K49" s="33">
        <f t="shared" si="6"/>
        <v>0</v>
      </c>
      <c r="Q49" s="27">
        <f t="shared" ca="1" si="1"/>
        <v>3</v>
      </c>
    </row>
    <row r="50" spans="1:17" s="26" customFormat="1" x14ac:dyDescent="0.25">
      <c r="A50" s="23" t="s">
        <v>132</v>
      </c>
      <c r="B50" s="23" t="s">
        <v>149</v>
      </c>
      <c r="C50" s="23" t="s">
        <v>16</v>
      </c>
      <c r="D50" s="24">
        <v>18</v>
      </c>
      <c r="E50" s="25">
        <f t="shared" ca="1" si="8"/>
        <v>18</v>
      </c>
      <c r="F50" s="24" t="s">
        <v>40</v>
      </c>
      <c r="G50" s="24">
        <f t="shared" si="2"/>
        <v>3</v>
      </c>
      <c r="H50" s="24">
        <f t="shared" si="3"/>
        <v>3</v>
      </c>
      <c r="I50" s="14">
        <f t="shared" si="4"/>
        <v>10</v>
      </c>
      <c r="J50" s="14">
        <f t="shared" si="5"/>
        <v>1</v>
      </c>
      <c r="K50" s="14">
        <f t="shared" si="6"/>
        <v>1</v>
      </c>
      <c r="Q50" s="27">
        <f t="shared" ca="1" si="1"/>
        <v>1</v>
      </c>
    </row>
    <row r="51" spans="1:17" s="26" customFormat="1" x14ac:dyDescent="0.25">
      <c r="A51" s="23" t="s">
        <v>134</v>
      </c>
      <c r="B51" s="23" t="s">
        <v>149</v>
      </c>
      <c r="C51" s="23" t="s">
        <v>135</v>
      </c>
      <c r="D51" s="24">
        <v>9</v>
      </c>
      <c r="E51" s="25">
        <f t="shared" ca="1" si="8"/>
        <v>7</v>
      </c>
      <c r="F51" s="24" t="s">
        <v>40</v>
      </c>
      <c r="G51" s="24">
        <f t="shared" si="2"/>
        <v>1</v>
      </c>
      <c r="H51" s="24">
        <f t="shared" si="3"/>
        <v>1</v>
      </c>
      <c r="I51" s="14">
        <f t="shared" si="4"/>
        <v>7</v>
      </c>
      <c r="J51" s="14">
        <f t="shared" si="5"/>
        <v>0</v>
      </c>
      <c r="K51" s="14">
        <f t="shared" si="6"/>
        <v>0</v>
      </c>
      <c r="Q51" s="27">
        <f t="shared" ca="1" si="1"/>
        <v>4</v>
      </c>
    </row>
    <row r="52" spans="1:17" s="26" customFormat="1" x14ac:dyDescent="0.25">
      <c r="A52" s="23" t="s">
        <v>138</v>
      </c>
      <c r="B52" s="23" t="s">
        <v>149</v>
      </c>
      <c r="C52" s="23" t="s">
        <v>120</v>
      </c>
      <c r="D52" s="24">
        <v>5</v>
      </c>
      <c r="E52" s="25">
        <f t="shared" ca="1" si="8"/>
        <v>4</v>
      </c>
      <c r="F52" s="24" t="s">
        <v>40</v>
      </c>
      <c r="G52" s="24">
        <f t="shared" si="2"/>
        <v>1</v>
      </c>
      <c r="H52" s="24">
        <f t="shared" si="3"/>
        <v>1</v>
      </c>
      <c r="I52" s="14">
        <f t="shared" si="4"/>
        <v>3</v>
      </c>
      <c r="J52" s="14">
        <f t="shared" si="5"/>
        <v>0</v>
      </c>
      <c r="K52" s="14">
        <f t="shared" si="6"/>
        <v>0</v>
      </c>
      <c r="Q52" s="27">
        <f t="shared" ca="1" si="1"/>
        <v>6</v>
      </c>
    </row>
    <row r="53" spans="1:17" s="26" customFormat="1" x14ac:dyDescent="0.25">
      <c r="A53" s="32" t="s">
        <v>150</v>
      </c>
      <c r="B53" s="32" t="s">
        <v>151</v>
      </c>
      <c r="C53" s="32" t="s">
        <v>16</v>
      </c>
      <c r="D53" s="33">
        <v>6</v>
      </c>
      <c r="E53" s="34">
        <f t="shared" ca="1" si="8"/>
        <v>5</v>
      </c>
      <c r="F53" s="33" t="s">
        <v>246</v>
      </c>
      <c r="G53" s="33">
        <f t="shared" si="2"/>
        <v>0</v>
      </c>
      <c r="H53" s="33">
        <f t="shared" si="3"/>
        <v>0</v>
      </c>
      <c r="I53" s="33">
        <f t="shared" si="4"/>
        <v>3</v>
      </c>
      <c r="J53" s="33">
        <f t="shared" si="5"/>
        <v>2</v>
      </c>
      <c r="K53" s="33">
        <f t="shared" si="6"/>
        <v>1</v>
      </c>
      <c r="Q53" s="27">
        <f t="shared" ca="1" si="1"/>
        <v>1</v>
      </c>
    </row>
    <row r="54" spans="1:17" s="26" customFormat="1" x14ac:dyDescent="0.25">
      <c r="A54" s="32" t="s">
        <v>152</v>
      </c>
      <c r="B54" s="32" t="s">
        <v>151</v>
      </c>
      <c r="C54" s="32" t="s">
        <v>135</v>
      </c>
      <c r="D54" s="33">
        <v>16</v>
      </c>
      <c r="E54" s="34">
        <f t="shared" ca="1" si="8"/>
        <v>12</v>
      </c>
      <c r="F54" s="33" t="s">
        <v>246</v>
      </c>
      <c r="G54" s="33">
        <f t="shared" si="2"/>
        <v>1</v>
      </c>
      <c r="H54" s="33">
        <f t="shared" si="3"/>
        <v>1</v>
      </c>
      <c r="I54" s="33">
        <f t="shared" si="4"/>
        <v>5</v>
      </c>
      <c r="J54" s="33">
        <f t="shared" si="5"/>
        <v>6</v>
      </c>
      <c r="K54" s="33">
        <f t="shared" si="6"/>
        <v>3</v>
      </c>
      <c r="Q54" s="27">
        <f t="shared" ca="1" si="1"/>
        <v>3</v>
      </c>
    </row>
    <row r="55" spans="1:17" s="26" customFormat="1" x14ac:dyDescent="0.25">
      <c r="A55" s="32" t="s">
        <v>153</v>
      </c>
      <c r="B55" s="32" t="s">
        <v>151</v>
      </c>
      <c r="C55" s="32" t="s">
        <v>120</v>
      </c>
      <c r="D55" s="33">
        <v>3</v>
      </c>
      <c r="E55" s="34">
        <f ca="1">TRUNC(VLOOKUP(Q39,$A$6:$B$11,2)*D55)</f>
        <v>2</v>
      </c>
      <c r="F55" s="33" t="s">
        <v>246</v>
      </c>
      <c r="G55" s="33">
        <f t="shared" si="2"/>
        <v>0</v>
      </c>
      <c r="H55" s="33">
        <f t="shared" si="3"/>
        <v>0</v>
      </c>
      <c r="I55" s="33">
        <f t="shared" si="4"/>
        <v>2</v>
      </c>
      <c r="J55" s="33">
        <f t="shared" si="5"/>
        <v>1</v>
      </c>
      <c r="K55" s="33">
        <f t="shared" si="6"/>
        <v>0</v>
      </c>
      <c r="Q55" s="27">
        <f t="shared" ca="1" si="1"/>
        <v>5</v>
      </c>
    </row>
    <row r="56" spans="1:17" s="26" customFormat="1" x14ac:dyDescent="0.25">
      <c r="A56" s="32" t="s">
        <v>154</v>
      </c>
      <c r="B56" s="32" t="s">
        <v>151</v>
      </c>
      <c r="C56" s="32" t="s">
        <v>155</v>
      </c>
      <c r="D56" s="33">
        <v>6</v>
      </c>
      <c r="E56" s="34">
        <f ca="1">TRUNC(VLOOKUP(Q40,$A$6:$B$11,2)*D56)</f>
        <v>4</v>
      </c>
      <c r="F56" s="33" t="s">
        <v>246</v>
      </c>
      <c r="G56" s="33">
        <f t="shared" si="2"/>
        <v>0</v>
      </c>
      <c r="H56" s="33">
        <f t="shared" si="3"/>
        <v>0</v>
      </c>
      <c r="I56" s="33">
        <f t="shared" si="4"/>
        <v>3</v>
      </c>
      <c r="J56" s="33">
        <f t="shared" si="5"/>
        <v>2</v>
      </c>
      <c r="K56" s="33">
        <f t="shared" si="6"/>
        <v>1</v>
      </c>
      <c r="Q56" s="27">
        <f t="shared" ca="1" si="1"/>
        <v>3</v>
      </c>
    </row>
    <row r="57" spans="1:17" s="26" customFormat="1" x14ac:dyDescent="0.25">
      <c r="A57" s="23" t="s">
        <v>156</v>
      </c>
      <c r="B57" s="23" t="s">
        <v>157</v>
      </c>
      <c r="C57" s="23" t="s">
        <v>16</v>
      </c>
      <c r="D57" s="24">
        <v>5</v>
      </c>
      <c r="E57" s="25">
        <f ca="1">TRUNC(VLOOKUP(Q34,$A$6:$B$11,2)*D57)</f>
        <v>5</v>
      </c>
      <c r="F57" s="24" t="s">
        <v>246</v>
      </c>
      <c r="G57" s="24">
        <f t="shared" si="2"/>
        <v>0</v>
      </c>
      <c r="H57" s="24">
        <f t="shared" si="3"/>
        <v>0</v>
      </c>
      <c r="I57" s="14">
        <f t="shared" si="4"/>
        <v>2</v>
      </c>
      <c r="J57" s="14">
        <f t="shared" si="5"/>
        <v>2</v>
      </c>
      <c r="K57" s="14">
        <f t="shared" si="6"/>
        <v>1</v>
      </c>
      <c r="Q57" s="27">
        <f t="shared" ca="1" si="1"/>
        <v>1</v>
      </c>
    </row>
    <row r="58" spans="1:17" s="26" customFormat="1" x14ac:dyDescent="0.25">
      <c r="A58" s="23" t="s">
        <v>158</v>
      </c>
      <c r="B58" s="23" t="s">
        <v>157</v>
      </c>
      <c r="C58" s="23" t="s">
        <v>135</v>
      </c>
      <c r="D58" s="24">
        <v>15</v>
      </c>
      <c r="E58" s="25">
        <f ca="1">TRUNC(VLOOKUP(Q35,$A$6:$B$11,2)*D58)</f>
        <v>13</v>
      </c>
      <c r="F58" s="24" t="s">
        <v>246</v>
      </c>
      <c r="G58" s="24">
        <f t="shared" si="2"/>
        <v>1</v>
      </c>
      <c r="H58" s="24">
        <f t="shared" si="3"/>
        <v>1</v>
      </c>
      <c r="I58" s="14">
        <f t="shared" si="4"/>
        <v>4</v>
      </c>
      <c r="J58" s="14">
        <f t="shared" si="5"/>
        <v>6</v>
      </c>
      <c r="K58" s="14">
        <f t="shared" si="6"/>
        <v>3</v>
      </c>
      <c r="Q58" s="27">
        <f t="shared" ca="1" si="1"/>
        <v>5</v>
      </c>
    </row>
    <row r="59" spans="1:17" s="26" customFormat="1" x14ac:dyDescent="0.25">
      <c r="A59" s="23" t="s">
        <v>159</v>
      </c>
      <c r="B59" s="23" t="s">
        <v>157</v>
      </c>
      <c r="C59" s="23" t="s">
        <v>155</v>
      </c>
      <c r="D59" s="24">
        <v>6</v>
      </c>
      <c r="E59" s="25">
        <f ca="1">TRUNC(VLOOKUP(Q36,$A$6:$B$11,2)*D59)</f>
        <v>6</v>
      </c>
      <c r="F59" s="24" t="s">
        <v>246</v>
      </c>
      <c r="G59" s="24">
        <f t="shared" si="2"/>
        <v>0</v>
      </c>
      <c r="H59" s="24">
        <f t="shared" si="3"/>
        <v>0</v>
      </c>
      <c r="I59" s="14">
        <f t="shared" si="4"/>
        <v>3</v>
      </c>
      <c r="J59" s="14">
        <f t="shared" si="5"/>
        <v>2</v>
      </c>
      <c r="K59" s="14">
        <f t="shared" si="6"/>
        <v>1</v>
      </c>
      <c r="Q59" s="27">
        <f t="shared" ca="1" si="1"/>
        <v>6</v>
      </c>
    </row>
    <row r="60" spans="1:17" s="26" customFormat="1" x14ac:dyDescent="0.25">
      <c r="A60" s="23" t="s">
        <v>160</v>
      </c>
      <c r="B60" s="23" t="s">
        <v>157</v>
      </c>
      <c r="C60" s="23" t="s">
        <v>120</v>
      </c>
      <c r="D60" s="24">
        <v>3</v>
      </c>
      <c r="E60" s="25">
        <f ca="1">TRUNC(VLOOKUP(Q37,$A$6:$B$11,2)*D60)</f>
        <v>2</v>
      </c>
      <c r="F60" s="24" t="s">
        <v>246</v>
      </c>
      <c r="G60" s="24">
        <f t="shared" si="2"/>
        <v>0</v>
      </c>
      <c r="H60" s="24">
        <f t="shared" si="3"/>
        <v>0</v>
      </c>
      <c r="I60" s="14">
        <f t="shared" si="4"/>
        <v>2</v>
      </c>
      <c r="J60" s="14">
        <f t="shared" si="5"/>
        <v>1</v>
      </c>
      <c r="K60" s="14">
        <f t="shared" si="6"/>
        <v>0</v>
      </c>
      <c r="Q60" s="27">
        <f t="shared" ca="1" si="1"/>
        <v>5</v>
      </c>
    </row>
    <row r="61" spans="1:17" s="26" customFormat="1" x14ac:dyDescent="0.25">
      <c r="A61" s="32" t="s">
        <v>161</v>
      </c>
      <c r="B61" s="32" t="s">
        <v>162</v>
      </c>
      <c r="C61" s="32" t="s">
        <v>16</v>
      </c>
      <c r="D61" s="33">
        <v>6</v>
      </c>
      <c r="E61" s="34">
        <f ca="1">TRUNC(VLOOKUP(Q34,$A$6:$B$11,2)*D61)</f>
        <v>6</v>
      </c>
      <c r="F61" s="33" t="s">
        <v>246</v>
      </c>
      <c r="G61" s="33">
        <f t="shared" si="2"/>
        <v>0</v>
      </c>
      <c r="H61" s="33">
        <f t="shared" si="3"/>
        <v>0</v>
      </c>
      <c r="I61" s="33">
        <f t="shared" si="4"/>
        <v>3</v>
      </c>
      <c r="J61" s="33">
        <f t="shared" si="5"/>
        <v>2</v>
      </c>
      <c r="K61" s="33">
        <f t="shared" si="6"/>
        <v>1</v>
      </c>
      <c r="Q61" s="27">
        <f t="shared" ca="1" si="1"/>
        <v>1</v>
      </c>
    </row>
    <row r="62" spans="1:17" s="26" customFormat="1" x14ac:dyDescent="0.25">
      <c r="A62" s="32" t="s">
        <v>163</v>
      </c>
      <c r="B62" s="32" t="s">
        <v>162</v>
      </c>
      <c r="C62" s="32" t="s">
        <v>135</v>
      </c>
      <c r="D62" s="33">
        <v>15</v>
      </c>
      <c r="E62" s="34">
        <f ca="1">TRUNC(VLOOKUP(Q35,$A$6:$B$11,2)*D62)</f>
        <v>13</v>
      </c>
      <c r="F62" s="33" t="s">
        <v>246</v>
      </c>
      <c r="G62" s="33">
        <f t="shared" si="2"/>
        <v>1</v>
      </c>
      <c r="H62" s="33">
        <f t="shared" si="3"/>
        <v>1</v>
      </c>
      <c r="I62" s="33">
        <f t="shared" si="4"/>
        <v>4</v>
      </c>
      <c r="J62" s="33">
        <f t="shared" si="5"/>
        <v>6</v>
      </c>
      <c r="K62" s="33">
        <f t="shared" si="6"/>
        <v>3</v>
      </c>
      <c r="Q62" s="27">
        <f t="shared" ca="1" si="1"/>
        <v>2</v>
      </c>
    </row>
    <row r="63" spans="1:17" s="26" customFormat="1" x14ac:dyDescent="0.25">
      <c r="A63" s="32" t="s">
        <v>164</v>
      </c>
      <c r="B63" s="32" t="s">
        <v>162</v>
      </c>
      <c r="C63" s="32" t="s">
        <v>120</v>
      </c>
      <c r="D63" s="33">
        <v>3</v>
      </c>
      <c r="E63" s="34">
        <f ca="1">TRUNC(VLOOKUP(Q36,$A$6:$B$11,2)*D63)</f>
        <v>3</v>
      </c>
      <c r="F63" s="33" t="s">
        <v>246</v>
      </c>
      <c r="G63" s="33">
        <f t="shared" si="2"/>
        <v>0</v>
      </c>
      <c r="H63" s="33">
        <f t="shared" si="3"/>
        <v>0</v>
      </c>
      <c r="I63" s="33">
        <f t="shared" si="4"/>
        <v>2</v>
      </c>
      <c r="J63" s="33">
        <f t="shared" si="5"/>
        <v>1</v>
      </c>
      <c r="K63" s="33">
        <f t="shared" si="6"/>
        <v>0</v>
      </c>
      <c r="Q63" s="27">
        <f t="shared" ca="1" si="1"/>
        <v>3</v>
      </c>
    </row>
    <row r="64" spans="1:17" s="26" customFormat="1" x14ac:dyDescent="0.25">
      <c r="A64" s="32" t="s">
        <v>165</v>
      </c>
      <c r="B64" s="32" t="s">
        <v>162</v>
      </c>
      <c r="C64" s="32" t="s">
        <v>155</v>
      </c>
      <c r="D64" s="33">
        <v>6</v>
      </c>
      <c r="E64" s="34">
        <f ca="1">TRUNC(VLOOKUP(Q37,$A$6:$B$11,2)*D64)</f>
        <v>4</v>
      </c>
      <c r="F64" s="33" t="s">
        <v>246</v>
      </c>
      <c r="G64" s="33">
        <f t="shared" si="2"/>
        <v>0</v>
      </c>
      <c r="H64" s="33">
        <f t="shared" si="3"/>
        <v>0</v>
      </c>
      <c r="I64" s="33">
        <f t="shared" si="4"/>
        <v>3</v>
      </c>
      <c r="J64" s="33">
        <f t="shared" si="5"/>
        <v>2</v>
      </c>
      <c r="K64" s="33">
        <f t="shared" si="6"/>
        <v>1</v>
      </c>
      <c r="Q64" s="27">
        <f t="shared" ca="1" si="1"/>
        <v>6</v>
      </c>
    </row>
    <row r="65" spans="1:12" x14ac:dyDescent="0.25">
      <c r="A65" s="5"/>
      <c r="B65" s="5"/>
      <c r="C65" s="12" t="s">
        <v>36</v>
      </c>
      <c r="D65" s="3">
        <f>SUM(D24:D64)</f>
        <v>436</v>
      </c>
      <c r="E65" s="3">
        <f ca="1">SUM(E24:E64)</f>
        <v>378</v>
      </c>
      <c r="F65" s="5"/>
      <c r="G65" s="3">
        <f>SUM(G24:G64)</f>
        <v>58</v>
      </c>
      <c r="H65" s="3">
        <f>SUM(H24:H64)</f>
        <v>58</v>
      </c>
      <c r="I65" s="3">
        <f>SUM(I24:I64)</f>
        <v>230</v>
      </c>
      <c r="J65" s="3">
        <f>SUM(J24:J64)</f>
        <v>54</v>
      </c>
      <c r="K65" s="3">
        <f>SUM(K24:K64)</f>
        <v>36</v>
      </c>
      <c r="L65" s="28"/>
    </row>
  </sheetData>
  <mergeCells count="11">
    <mergeCell ref="E8:I8"/>
    <mergeCell ref="A4:B4"/>
    <mergeCell ref="D4:I4"/>
    <mergeCell ref="E5:I5"/>
    <mergeCell ref="E6:I6"/>
    <mergeCell ref="E7:I7"/>
    <mergeCell ref="E9:I9"/>
    <mergeCell ref="E10:I10"/>
    <mergeCell ref="F13:K13"/>
    <mergeCell ref="F22:K22"/>
    <mergeCell ref="A13:C18"/>
  </mergeCells>
  <pageMargins left="0.7" right="0.7" top="0.75" bottom="0.75" header="0.3" footer="0.3"/>
  <pageSetup scale="78" orientation="landscape" r:id="rId1"/>
  <rowBreaks count="1" manualBreakCount="1">
    <brk id="2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tabSelected="1" workbookViewId="0">
      <selection activeCell="L18" sqref="L18"/>
    </sheetView>
  </sheetViews>
  <sheetFormatPr defaultRowHeight="15" x14ac:dyDescent="0.25"/>
  <cols>
    <col min="1" max="1" width="24.28515625" customWidth="1"/>
    <col min="2" max="2" width="23.140625" customWidth="1"/>
    <col min="3" max="3" width="9.42578125" customWidth="1"/>
    <col min="4" max="4" width="12.140625" customWidth="1"/>
    <col min="5" max="5" width="11.5703125" bestFit="1" customWidth="1"/>
    <col min="6" max="6" width="15.42578125" customWidth="1"/>
    <col min="7" max="7" width="12" bestFit="1" customWidth="1"/>
    <col min="8" max="8" width="12.140625" customWidth="1"/>
    <col min="9" max="9" width="13.140625" customWidth="1"/>
    <col min="10" max="10" width="14.28515625" customWidth="1"/>
    <col min="12" max="12" width="14" customWidth="1"/>
    <col min="13" max="13" width="16.140625" customWidth="1"/>
    <col min="14" max="14" width="25.85546875" customWidth="1"/>
  </cols>
  <sheetData>
    <row r="1" spans="1:14" x14ac:dyDescent="0.25">
      <c r="A1" s="4" t="s">
        <v>0</v>
      </c>
      <c r="B1" s="4"/>
      <c r="C1" s="5"/>
      <c r="D1" s="17" t="s">
        <v>37</v>
      </c>
      <c r="E1" s="5"/>
      <c r="F1" s="5"/>
      <c r="G1" s="5"/>
      <c r="H1" s="5"/>
      <c r="I1" s="5"/>
      <c r="J1" s="5"/>
      <c r="K1" s="5"/>
    </row>
    <row r="2" spans="1:14" x14ac:dyDescent="0.25">
      <c r="A2" s="4" t="s">
        <v>239</v>
      </c>
      <c r="B2" s="4"/>
      <c r="C2" s="5"/>
      <c r="D2" s="5"/>
      <c r="E2" s="5"/>
      <c r="F2" s="5"/>
      <c r="G2" s="5"/>
      <c r="H2" s="5"/>
      <c r="I2" s="5"/>
      <c r="J2" s="5"/>
      <c r="K2" s="5"/>
    </row>
    <row r="3" spans="1:14" x14ac:dyDescent="0.25">
      <c r="A3" s="4"/>
      <c r="B3" s="4"/>
      <c r="C3" s="5"/>
      <c r="D3" s="5"/>
      <c r="E3" s="5"/>
      <c r="F3" s="5"/>
      <c r="G3" s="5"/>
      <c r="H3" s="5"/>
      <c r="I3" s="5"/>
      <c r="J3" s="5"/>
      <c r="K3" s="5"/>
    </row>
    <row r="4" spans="1:14" x14ac:dyDescent="0.25">
      <c r="A4" s="37" t="s">
        <v>54</v>
      </c>
      <c r="B4" s="37"/>
      <c r="C4" s="5"/>
      <c r="D4" s="37" t="s">
        <v>56</v>
      </c>
      <c r="E4" s="37"/>
      <c r="F4" s="37"/>
      <c r="G4" s="37"/>
      <c r="H4" s="37"/>
      <c r="I4" s="37"/>
      <c r="J4" s="5"/>
      <c r="K4" s="5"/>
    </row>
    <row r="5" spans="1:14" x14ac:dyDescent="0.25">
      <c r="A5" s="29" t="s">
        <v>1</v>
      </c>
      <c r="B5" s="31" t="s">
        <v>2</v>
      </c>
      <c r="C5" s="5"/>
      <c r="D5" s="35" t="s">
        <v>45</v>
      </c>
      <c r="E5" s="37" t="s">
        <v>46</v>
      </c>
      <c r="F5" s="37"/>
      <c r="G5" s="37"/>
      <c r="H5" s="37"/>
      <c r="I5" s="37"/>
      <c r="J5" s="5"/>
      <c r="K5" s="5"/>
      <c r="M5">
        <v>27</v>
      </c>
      <c r="N5">
        <f>11/27</f>
        <v>0.40740740740740738</v>
      </c>
    </row>
    <row r="6" spans="1:14" x14ac:dyDescent="0.25">
      <c r="A6" s="3">
        <v>1</v>
      </c>
      <c r="B6" s="7">
        <v>0.85</v>
      </c>
      <c r="C6" s="8"/>
      <c r="D6" s="3" t="s">
        <v>245</v>
      </c>
      <c r="E6" s="38" t="s">
        <v>240</v>
      </c>
      <c r="F6" s="38"/>
      <c r="G6" s="38"/>
      <c r="H6" s="38"/>
      <c r="I6" s="38"/>
      <c r="J6" s="5"/>
      <c r="K6" s="5"/>
      <c r="N6">
        <f>8/27</f>
        <v>0.29629629629629628</v>
      </c>
    </row>
    <row r="7" spans="1:14" x14ac:dyDescent="0.25">
      <c r="A7" s="3">
        <v>2</v>
      </c>
      <c r="B7" s="7">
        <v>0.9</v>
      </c>
      <c r="C7" s="8"/>
      <c r="D7" s="3" t="s">
        <v>42</v>
      </c>
      <c r="E7" s="38" t="s">
        <v>241</v>
      </c>
      <c r="F7" s="38"/>
      <c r="G7" s="38"/>
      <c r="H7" s="38"/>
      <c r="I7" s="38"/>
      <c r="J7" s="5"/>
      <c r="K7" s="5"/>
    </row>
    <row r="8" spans="1:14" x14ac:dyDescent="0.25">
      <c r="A8" s="3">
        <v>3</v>
      </c>
      <c r="B8" s="7">
        <v>0.92</v>
      </c>
      <c r="C8" s="8"/>
      <c r="D8" s="3" t="s">
        <v>40</v>
      </c>
      <c r="E8" s="38" t="s">
        <v>59</v>
      </c>
      <c r="F8" s="38"/>
      <c r="G8" s="38"/>
      <c r="H8" s="38"/>
      <c r="I8" s="38"/>
      <c r="J8" s="5"/>
      <c r="K8" s="5"/>
    </row>
    <row r="9" spans="1:14" x14ac:dyDescent="0.25">
      <c r="A9" s="3">
        <v>4</v>
      </c>
      <c r="B9" s="7">
        <v>0.95</v>
      </c>
      <c r="C9" s="8"/>
      <c r="D9" s="3" t="s">
        <v>246</v>
      </c>
      <c r="E9" s="38" t="s">
        <v>60</v>
      </c>
      <c r="F9" s="38"/>
      <c r="G9" s="38"/>
      <c r="H9" s="38"/>
      <c r="I9" s="38"/>
      <c r="J9" s="5"/>
      <c r="K9" s="5"/>
    </row>
    <row r="10" spans="1:14" x14ac:dyDescent="0.25">
      <c r="A10" s="3">
        <v>5</v>
      </c>
      <c r="B10" s="7">
        <v>0.97</v>
      </c>
      <c r="C10" s="8"/>
      <c r="D10" s="3" t="s">
        <v>247</v>
      </c>
      <c r="E10" s="38" t="s">
        <v>61</v>
      </c>
      <c r="F10" s="38"/>
      <c r="G10" s="38"/>
      <c r="H10" s="38"/>
      <c r="I10" s="38"/>
      <c r="J10" s="5"/>
      <c r="K10" s="5"/>
    </row>
    <row r="11" spans="1:14" x14ac:dyDescent="0.25">
      <c r="A11" s="3">
        <v>6</v>
      </c>
      <c r="B11" s="7">
        <v>1</v>
      </c>
      <c r="C11" s="8"/>
      <c r="D11" s="5"/>
      <c r="E11" s="5"/>
      <c r="F11" s="5"/>
      <c r="G11" s="5"/>
      <c r="H11" s="5"/>
      <c r="I11" s="5"/>
      <c r="J11" s="5"/>
      <c r="K11" s="5"/>
    </row>
    <row r="12" spans="1:14" ht="15.75" thickBot="1" x14ac:dyDescent="0.3">
      <c r="A12" s="15"/>
      <c r="B12" s="16"/>
      <c r="C12" s="8"/>
      <c r="D12" s="5"/>
      <c r="E12" s="5"/>
      <c r="F12" s="5"/>
      <c r="G12" s="5"/>
      <c r="H12" s="5"/>
      <c r="I12" s="5"/>
      <c r="J12" s="5"/>
      <c r="K12" s="5"/>
    </row>
    <row r="13" spans="1:14" x14ac:dyDescent="0.25">
      <c r="A13" s="42" t="s">
        <v>167</v>
      </c>
      <c r="B13" s="48"/>
      <c r="C13" s="43"/>
      <c r="D13" s="5"/>
      <c r="E13" s="5"/>
      <c r="F13" s="39" t="s">
        <v>55</v>
      </c>
      <c r="G13" s="40"/>
      <c r="H13" s="40"/>
      <c r="I13" s="40"/>
      <c r="J13" s="40"/>
      <c r="K13" s="41"/>
    </row>
    <row r="14" spans="1:14" x14ac:dyDescent="0.25">
      <c r="A14" s="44"/>
      <c r="B14" s="49"/>
      <c r="C14" s="45"/>
      <c r="D14" s="5"/>
      <c r="E14" s="5"/>
      <c r="F14" s="35" t="s">
        <v>45</v>
      </c>
      <c r="G14" s="35" t="s">
        <v>47</v>
      </c>
      <c r="H14" s="35" t="s">
        <v>242</v>
      </c>
      <c r="I14" s="35" t="s">
        <v>63</v>
      </c>
      <c r="J14" s="35" t="s">
        <v>64</v>
      </c>
      <c r="K14" s="35" t="s">
        <v>48</v>
      </c>
    </row>
    <row r="15" spans="1:14" x14ac:dyDescent="0.25">
      <c r="A15" s="44"/>
      <c r="B15" s="49"/>
      <c r="C15" s="45"/>
      <c r="D15" s="5"/>
      <c r="E15" s="5"/>
      <c r="F15" s="3" t="s">
        <v>245</v>
      </c>
      <c r="G15" s="3">
        <v>33</v>
      </c>
      <c r="H15" s="3">
        <v>33</v>
      </c>
      <c r="I15" s="3">
        <v>33</v>
      </c>
      <c r="J15" s="3">
        <v>0</v>
      </c>
      <c r="K15" s="3">
        <v>0</v>
      </c>
    </row>
    <row r="16" spans="1:14" x14ac:dyDescent="0.25">
      <c r="A16" s="44"/>
      <c r="B16" s="49"/>
      <c r="C16" s="45"/>
      <c r="D16" s="5"/>
      <c r="E16" s="5"/>
      <c r="F16" s="3" t="s">
        <v>42</v>
      </c>
      <c r="G16" s="3">
        <v>20</v>
      </c>
      <c r="H16" s="3">
        <v>35</v>
      </c>
      <c r="I16" s="3">
        <v>40</v>
      </c>
      <c r="J16" s="3">
        <v>5</v>
      </c>
      <c r="K16" s="3">
        <v>0</v>
      </c>
    </row>
    <row r="17" spans="1:17" x14ac:dyDescent="0.25">
      <c r="A17" s="44"/>
      <c r="B17" s="49"/>
      <c r="C17" s="45"/>
      <c r="D17" s="5"/>
      <c r="E17" s="5"/>
      <c r="F17" s="3" t="s">
        <v>40</v>
      </c>
      <c r="G17" s="3">
        <v>0</v>
      </c>
      <c r="H17" s="3">
        <v>30</v>
      </c>
      <c r="I17" s="3">
        <v>30</v>
      </c>
      <c r="J17" s="3">
        <v>40</v>
      </c>
      <c r="K17" s="3">
        <v>0</v>
      </c>
    </row>
    <row r="18" spans="1:17" ht="15.75" thickBot="1" x14ac:dyDescent="0.3">
      <c r="A18" s="46"/>
      <c r="B18" s="50"/>
      <c r="C18" s="47"/>
      <c r="D18" s="5"/>
      <c r="E18" s="5"/>
      <c r="F18" s="3" t="s">
        <v>246</v>
      </c>
      <c r="G18" s="3">
        <v>0</v>
      </c>
      <c r="H18" s="3">
        <v>20</v>
      </c>
      <c r="I18" s="3">
        <v>30</v>
      </c>
      <c r="J18" s="3">
        <v>50</v>
      </c>
      <c r="K18" s="3">
        <v>0</v>
      </c>
    </row>
    <row r="19" spans="1:17" x14ac:dyDescent="0.25">
      <c r="A19" s="5"/>
      <c r="B19" s="5"/>
      <c r="C19" s="5"/>
      <c r="D19" s="5"/>
      <c r="E19" s="5"/>
      <c r="F19" s="3" t="s">
        <v>247</v>
      </c>
      <c r="G19" s="3">
        <v>0</v>
      </c>
      <c r="H19" s="3">
        <v>5</v>
      </c>
      <c r="I19" s="3">
        <v>10</v>
      </c>
      <c r="J19" s="3">
        <v>25</v>
      </c>
      <c r="K19" s="3">
        <v>60</v>
      </c>
    </row>
    <row r="20" spans="1:17" x14ac:dyDescent="0.25">
      <c r="A20" s="15"/>
      <c r="B20" s="16"/>
      <c r="C20" s="8"/>
      <c r="D20" s="5"/>
      <c r="E20" s="5"/>
      <c r="F20" s="5"/>
      <c r="G20" s="5"/>
      <c r="H20" s="5"/>
      <c r="I20" s="5"/>
      <c r="J20" s="5"/>
      <c r="K20" s="5"/>
    </row>
    <row r="21" spans="1:17" x14ac:dyDescent="0.25">
      <c r="A21" s="15"/>
      <c r="B21" s="16"/>
      <c r="C21" s="8"/>
      <c r="D21" s="5"/>
      <c r="E21" s="5"/>
      <c r="F21" s="5"/>
      <c r="G21" s="5"/>
      <c r="H21" s="5"/>
      <c r="I21" s="5"/>
      <c r="J21" s="5"/>
      <c r="K21" s="5"/>
    </row>
    <row r="22" spans="1:17" x14ac:dyDescent="0.25">
      <c r="A22" s="5"/>
      <c r="B22" s="5"/>
      <c r="C22" s="5"/>
      <c r="D22" s="5"/>
      <c r="E22" s="5"/>
      <c r="F22" s="37" t="s">
        <v>44</v>
      </c>
      <c r="G22" s="37"/>
      <c r="H22" s="37"/>
      <c r="I22" s="37"/>
      <c r="J22" s="37"/>
      <c r="K22" s="37"/>
      <c r="P22" s="1" t="s">
        <v>35</v>
      </c>
    </row>
    <row r="23" spans="1:17" x14ac:dyDescent="0.25">
      <c r="A23" s="6" t="s">
        <v>3</v>
      </c>
      <c r="B23" s="6" t="s">
        <v>4</v>
      </c>
      <c r="C23" s="6" t="s">
        <v>7</v>
      </c>
      <c r="D23" s="29" t="s">
        <v>166</v>
      </c>
      <c r="E23" s="30" t="s">
        <v>6</v>
      </c>
      <c r="F23" s="11" t="s">
        <v>43</v>
      </c>
      <c r="G23" s="35" t="s">
        <v>38</v>
      </c>
      <c r="H23" s="35" t="s">
        <v>243</v>
      </c>
      <c r="I23" s="35" t="s">
        <v>53</v>
      </c>
      <c r="J23" s="35" t="s">
        <v>52</v>
      </c>
      <c r="K23" s="35" t="s">
        <v>39</v>
      </c>
      <c r="Q23" s="1">
        <f ca="1">TRUNC(RAND()*(6)+1)</f>
        <v>3</v>
      </c>
    </row>
    <row r="24" spans="1:17" x14ac:dyDescent="0.25">
      <c r="A24" s="32" t="s">
        <v>171</v>
      </c>
      <c r="B24" s="32" t="s">
        <v>170</v>
      </c>
      <c r="C24" s="32" t="s">
        <v>172</v>
      </c>
      <c r="D24" s="33">
        <v>37</v>
      </c>
      <c r="E24" s="34">
        <f t="shared" ref="E24:E47" ca="1" si="0">TRUNC(VLOOKUP(Q23,$A$6:$B$11,2)*D24)</f>
        <v>34</v>
      </c>
      <c r="F24" s="33" t="s">
        <v>42</v>
      </c>
      <c r="G24" s="33">
        <f>TRUNC(VLOOKUP($F24,$F$15:$K$19,2)*$D24*0.01)</f>
        <v>0</v>
      </c>
      <c r="H24" s="33">
        <f>TRUNC(VLOOKUP($F24,$F$15:$K$19,3)*$D24*0.01)</f>
        <v>11</v>
      </c>
      <c r="I24" s="33">
        <f>D24-G24-H24-J24-K24</f>
        <v>12</v>
      </c>
      <c r="J24" s="33">
        <f>TRUNC(VLOOKUP($F24,$F$15:$K$19,5)*$D24*0.01)</f>
        <v>14</v>
      </c>
      <c r="K24" s="33">
        <f>TRUNC(VLOOKUP($F24,$F$15:$K$19,6)*$D24*0.01)</f>
        <v>0</v>
      </c>
      <c r="L24" t="str">
        <f>B24</f>
        <v>Hornet</v>
      </c>
      <c r="M24" t="str">
        <f>A24</f>
        <v>VF-2</v>
      </c>
      <c r="N24" t="str">
        <f>CONCATENATE(C24, ":  ",G24,"V/",H24,"E/",I24,"C/",J24,"I/",K24,"R")</f>
        <v>F6F-3:  0V/11E/12C/14I/0R</v>
      </c>
      <c r="Q24" s="1">
        <f t="shared" ref="Q24:Q70" ca="1" si="1">TRUNC(RAND()*(6)+1)</f>
        <v>4</v>
      </c>
    </row>
    <row r="25" spans="1:17" x14ac:dyDescent="0.25">
      <c r="A25" s="32" t="s">
        <v>173</v>
      </c>
      <c r="B25" s="32" t="s">
        <v>170</v>
      </c>
      <c r="C25" s="32" t="s">
        <v>169</v>
      </c>
      <c r="D25" s="33">
        <v>33</v>
      </c>
      <c r="E25" s="34">
        <f t="shared" ca="1" si="0"/>
        <v>31</v>
      </c>
      <c r="F25" s="33" t="s">
        <v>42</v>
      </c>
      <c r="G25" s="33">
        <f t="shared" ref="G25:G70" si="2">TRUNC(VLOOKUP($F25,$F$15:$K$19,2)*$D25*0.01)</f>
        <v>0</v>
      </c>
      <c r="H25" s="33">
        <f t="shared" ref="H25:H70" si="3">TRUNC(VLOOKUP($F25,$F$15:$K$19,3)*$D25*0.01)</f>
        <v>9</v>
      </c>
      <c r="I25" s="33">
        <f t="shared" ref="I25:I70" si="4">D25-G25-H25-J25-K25</f>
        <v>11</v>
      </c>
      <c r="J25" s="33">
        <f t="shared" ref="J25:J70" si="5">TRUNC(VLOOKUP($F25,$F$15:$K$19,5)*$D25*0.01)</f>
        <v>13</v>
      </c>
      <c r="K25" s="33">
        <f t="shared" ref="K25:K70" si="6">TRUNC(VLOOKUP($F25,$F$15:$K$19,6)*$D25*0.01)</f>
        <v>0</v>
      </c>
      <c r="L25" t="str">
        <f t="shared" ref="L25:L70" si="7">B25</f>
        <v>Hornet</v>
      </c>
      <c r="M25" t="str">
        <f t="shared" ref="M25:M70" si="8">A25</f>
        <v>VB-2</v>
      </c>
      <c r="N25" t="str">
        <f t="shared" ref="N25:N70" si="9">CONCATENATE(C25, ":  ",G25,"V/",H25,"E/",I25,"C/",J25,"I/",K25,"R")</f>
        <v>SB2C-1C:  0V/9E/11C/13I/0R</v>
      </c>
      <c r="Q25" s="1">
        <f t="shared" ca="1" si="1"/>
        <v>6</v>
      </c>
    </row>
    <row r="26" spans="1:17" x14ac:dyDescent="0.25">
      <c r="A26" s="32" t="s">
        <v>174</v>
      </c>
      <c r="B26" s="32" t="s">
        <v>170</v>
      </c>
      <c r="C26" s="32" t="s">
        <v>175</v>
      </c>
      <c r="D26" s="33">
        <v>18</v>
      </c>
      <c r="E26" s="34">
        <f t="shared" ca="1" si="0"/>
        <v>18</v>
      </c>
      <c r="F26" s="33" t="s">
        <v>42</v>
      </c>
      <c r="G26" s="33">
        <f t="shared" si="2"/>
        <v>0</v>
      </c>
      <c r="H26" s="33">
        <f t="shared" si="3"/>
        <v>5</v>
      </c>
      <c r="I26" s="33">
        <f t="shared" si="4"/>
        <v>6</v>
      </c>
      <c r="J26" s="33">
        <f t="shared" si="5"/>
        <v>7</v>
      </c>
      <c r="K26" s="33">
        <f t="shared" si="6"/>
        <v>0</v>
      </c>
      <c r="L26" t="str">
        <f t="shared" si="7"/>
        <v>Hornet</v>
      </c>
      <c r="M26" t="str">
        <f t="shared" si="8"/>
        <v>VT-2</v>
      </c>
      <c r="N26" t="str">
        <f t="shared" si="9"/>
        <v>TBM-1C:  0V/5E/6C/7I/0R</v>
      </c>
      <c r="Q26" s="1">
        <f t="shared" ca="1" si="1"/>
        <v>3</v>
      </c>
    </row>
    <row r="27" spans="1:17" x14ac:dyDescent="0.25">
      <c r="A27" s="32" t="s">
        <v>176</v>
      </c>
      <c r="B27" s="32" t="s">
        <v>170</v>
      </c>
      <c r="C27" s="32" t="s">
        <v>177</v>
      </c>
      <c r="D27" s="33">
        <v>4</v>
      </c>
      <c r="E27" s="34">
        <f ca="1">TRUNC(VLOOKUP(Q25,$A$6:$B$11,2)*D27)</f>
        <v>4</v>
      </c>
      <c r="F27" s="33" t="s">
        <v>245</v>
      </c>
      <c r="G27" s="33">
        <f t="shared" si="2"/>
        <v>0</v>
      </c>
      <c r="H27" s="33">
        <f t="shared" si="3"/>
        <v>0</v>
      </c>
      <c r="I27" s="33">
        <f t="shared" ref="I27" si="10">D27-G27-H27-J27-K27</f>
        <v>1</v>
      </c>
      <c r="J27" s="33">
        <f t="shared" si="5"/>
        <v>1</v>
      </c>
      <c r="K27" s="33">
        <f t="shared" si="6"/>
        <v>2</v>
      </c>
      <c r="L27" t="str">
        <f t="shared" si="7"/>
        <v>Hornet</v>
      </c>
      <c r="M27" t="str">
        <f t="shared" si="8"/>
        <v>VF(N)-76 Det B</v>
      </c>
      <c r="N27" t="str">
        <f t="shared" si="9"/>
        <v>F6F-3N:  0V/0E/1C/1I/2R</v>
      </c>
      <c r="Q27" s="1">
        <f t="shared" ca="1" si="1"/>
        <v>3</v>
      </c>
    </row>
    <row r="28" spans="1:17" x14ac:dyDescent="0.25">
      <c r="A28" s="23" t="s">
        <v>178</v>
      </c>
      <c r="B28" s="23" t="s">
        <v>179</v>
      </c>
      <c r="C28" s="23" t="s">
        <v>172</v>
      </c>
      <c r="D28" s="24">
        <v>42</v>
      </c>
      <c r="E28" s="25">
        <f ca="1">TRUNC(VLOOKUP(Q26,$A$6:$B$11,2)*D28)</f>
        <v>38</v>
      </c>
      <c r="F28" s="24" t="s">
        <v>42</v>
      </c>
      <c r="G28" s="24">
        <f t="shared" si="2"/>
        <v>0</v>
      </c>
      <c r="H28" s="24">
        <f t="shared" si="3"/>
        <v>12</v>
      </c>
      <c r="I28" s="14">
        <f t="shared" si="4"/>
        <v>14</v>
      </c>
      <c r="J28" s="14">
        <f t="shared" si="5"/>
        <v>16</v>
      </c>
      <c r="K28" s="14">
        <f t="shared" si="6"/>
        <v>0</v>
      </c>
      <c r="L28" t="str">
        <f t="shared" si="7"/>
        <v>Yorktown</v>
      </c>
      <c r="M28" t="str">
        <f t="shared" si="8"/>
        <v>VF-1</v>
      </c>
      <c r="N28" t="str">
        <f t="shared" si="9"/>
        <v>F6F-3:  0V/12E/14C/16I/0R</v>
      </c>
      <c r="Q28" s="1">
        <f t="shared" ca="1" si="1"/>
        <v>1</v>
      </c>
    </row>
    <row r="29" spans="1:17" x14ac:dyDescent="0.25">
      <c r="A29" s="23" t="s">
        <v>180</v>
      </c>
      <c r="B29" s="23" t="s">
        <v>179</v>
      </c>
      <c r="C29" s="23" t="s">
        <v>169</v>
      </c>
      <c r="D29" s="24">
        <v>40</v>
      </c>
      <c r="E29" s="25">
        <f ca="1">TRUNC(VLOOKUP(Q27,$A$6:$B$11,2)*D29)</f>
        <v>36</v>
      </c>
      <c r="F29" s="24" t="s">
        <v>42</v>
      </c>
      <c r="G29" s="24">
        <f t="shared" si="2"/>
        <v>0</v>
      </c>
      <c r="H29" s="24">
        <f t="shared" si="3"/>
        <v>12</v>
      </c>
      <c r="I29" s="14">
        <f t="shared" si="4"/>
        <v>12</v>
      </c>
      <c r="J29" s="14">
        <f t="shared" si="5"/>
        <v>16</v>
      </c>
      <c r="K29" s="14">
        <f t="shared" si="6"/>
        <v>0</v>
      </c>
      <c r="L29" t="str">
        <f t="shared" si="7"/>
        <v>Yorktown</v>
      </c>
      <c r="M29" t="str">
        <f t="shared" si="8"/>
        <v>VB-1</v>
      </c>
      <c r="N29" t="str">
        <f t="shared" si="9"/>
        <v>SB2C-1C:  0V/12E/12C/16I/0R</v>
      </c>
      <c r="Q29" s="1">
        <f t="shared" ca="1" si="1"/>
        <v>4</v>
      </c>
    </row>
    <row r="30" spans="1:17" x14ac:dyDescent="0.25">
      <c r="A30" s="23" t="s">
        <v>181</v>
      </c>
      <c r="B30" s="23" t="s">
        <v>179</v>
      </c>
      <c r="C30" s="23" t="s">
        <v>182</v>
      </c>
      <c r="D30" s="24">
        <v>4</v>
      </c>
      <c r="E30" s="25">
        <f ca="1">TRUNC(VLOOKUP(Q28,$A$6:$B$11,2)*D30)</f>
        <v>3</v>
      </c>
      <c r="F30" s="24" t="s">
        <v>42</v>
      </c>
      <c r="G30" s="24">
        <f t="shared" si="2"/>
        <v>0</v>
      </c>
      <c r="H30" s="24">
        <f t="shared" si="3"/>
        <v>1</v>
      </c>
      <c r="I30" s="14">
        <f t="shared" si="4"/>
        <v>2</v>
      </c>
      <c r="J30" s="14">
        <f t="shared" si="5"/>
        <v>1</v>
      </c>
      <c r="K30" s="14">
        <f t="shared" si="6"/>
        <v>0</v>
      </c>
      <c r="L30" t="str">
        <f t="shared" si="7"/>
        <v>Yorktown</v>
      </c>
      <c r="M30" t="str">
        <f t="shared" si="8"/>
        <v>VB-1 (Det)</v>
      </c>
      <c r="N30" t="str">
        <f t="shared" si="9"/>
        <v>SBD-5:  0V/1E/2C/1I/0R</v>
      </c>
      <c r="Q30" s="1">
        <f t="shared" ca="1" si="1"/>
        <v>6</v>
      </c>
    </row>
    <row r="31" spans="1:17" x14ac:dyDescent="0.25">
      <c r="A31" s="23" t="s">
        <v>183</v>
      </c>
      <c r="B31" s="23" t="s">
        <v>179</v>
      </c>
      <c r="C31" s="23" t="s">
        <v>175</v>
      </c>
      <c r="D31" s="24">
        <v>17</v>
      </c>
      <c r="E31" s="25">
        <f t="shared" ca="1" si="0"/>
        <v>17</v>
      </c>
      <c r="F31" s="24" t="s">
        <v>42</v>
      </c>
      <c r="G31" s="24">
        <f t="shared" si="2"/>
        <v>0</v>
      </c>
      <c r="H31" s="24">
        <f t="shared" si="3"/>
        <v>5</v>
      </c>
      <c r="I31" s="14">
        <f t="shared" si="4"/>
        <v>6</v>
      </c>
      <c r="J31" s="14">
        <f t="shared" si="5"/>
        <v>6</v>
      </c>
      <c r="K31" s="14">
        <f t="shared" si="6"/>
        <v>0</v>
      </c>
      <c r="L31" t="str">
        <f t="shared" si="7"/>
        <v>Yorktown</v>
      </c>
      <c r="M31" t="str">
        <f t="shared" si="8"/>
        <v>VT-1</v>
      </c>
      <c r="N31" t="str">
        <f t="shared" si="9"/>
        <v>TBM-1C:  0V/5E/6C/6I/0R</v>
      </c>
      <c r="Q31" s="1">
        <f t="shared" ca="1" si="1"/>
        <v>2</v>
      </c>
    </row>
    <row r="32" spans="1:17" x14ac:dyDescent="0.25">
      <c r="A32" s="23" t="s">
        <v>184</v>
      </c>
      <c r="B32" s="23" t="s">
        <v>179</v>
      </c>
      <c r="C32" s="23" t="s">
        <v>177</v>
      </c>
      <c r="D32" s="24">
        <v>4</v>
      </c>
      <c r="E32" s="25">
        <f ca="1">TRUNC(VLOOKUP(Q30,$A$6:$B$11,2)*D32)</f>
        <v>4</v>
      </c>
      <c r="F32" s="24" t="s">
        <v>245</v>
      </c>
      <c r="G32" s="24">
        <f t="shared" si="2"/>
        <v>0</v>
      </c>
      <c r="H32" s="24">
        <f t="shared" si="3"/>
        <v>0</v>
      </c>
      <c r="I32" s="14">
        <f t="shared" ref="I32" si="11">D32-G32-H32-J32-K32</f>
        <v>1</v>
      </c>
      <c r="J32" s="14">
        <f t="shared" si="5"/>
        <v>1</v>
      </c>
      <c r="K32" s="14">
        <f t="shared" si="6"/>
        <v>2</v>
      </c>
      <c r="L32" t="str">
        <f t="shared" si="7"/>
        <v>Yorktown</v>
      </c>
      <c r="M32" t="str">
        <f t="shared" si="8"/>
        <v>VF(N)-77 Det B</v>
      </c>
      <c r="N32" t="str">
        <f t="shared" si="9"/>
        <v>F6F-3N:  0V/0E/1C/1I/2R</v>
      </c>
      <c r="Q32" s="1">
        <f t="shared" ca="1" si="1"/>
        <v>5</v>
      </c>
    </row>
    <row r="33" spans="1:17" x14ac:dyDescent="0.25">
      <c r="A33" s="32" t="s">
        <v>186</v>
      </c>
      <c r="B33" s="32" t="s">
        <v>185</v>
      </c>
      <c r="C33" s="32" t="s">
        <v>172</v>
      </c>
      <c r="D33" s="33">
        <v>26</v>
      </c>
      <c r="E33" s="34">
        <f ca="1">TRUNC(VLOOKUP(Q31,$A$6:$B$11,2)*D33)</f>
        <v>23</v>
      </c>
      <c r="F33" s="33" t="s">
        <v>42</v>
      </c>
      <c r="G33" s="33">
        <f t="shared" si="2"/>
        <v>0</v>
      </c>
      <c r="H33" s="33">
        <f t="shared" si="3"/>
        <v>7</v>
      </c>
      <c r="I33" s="33">
        <f t="shared" si="4"/>
        <v>9</v>
      </c>
      <c r="J33" s="33">
        <f t="shared" si="5"/>
        <v>10</v>
      </c>
      <c r="K33" s="33">
        <f t="shared" si="6"/>
        <v>0</v>
      </c>
      <c r="L33" t="str">
        <f t="shared" si="7"/>
        <v>Belleau Wood</v>
      </c>
      <c r="M33" t="str">
        <f t="shared" si="8"/>
        <v>VF-24</v>
      </c>
      <c r="N33" t="str">
        <f t="shared" si="9"/>
        <v>F6F-3:  0V/7E/9C/10I/0R</v>
      </c>
      <c r="Q33" s="1">
        <f t="shared" ca="1" si="1"/>
        <v>5</v>
      </c>
    </row>
    <row r="34" spans="1:17" x14ac:dyDescent="0.25">
      <c r="A34" s="32" t="s">
        <v>187</v>
      </c>
      <c r="B34" s="32" t="s">
        <v>185</v>
      </c>
      <c r="C34" s="32" t="s">
        <v>175</v>
      </c>
      <c r="D34" s="33">
        <v>9</v>
      </c>
      <c r="E34" s="34">
        <f t="shared" ca="1" si="0"/>
        <v>8</v>
      </c>
      <c r="F34" s="33" t="s">
        <v>42</v>
      </c>
      <c r="G34" s="33">
        <f t="shared" si="2"/>
        <v>0</v>
      </c>
      <c r="H34" s="33">
        <f t="shared" si="3"/>
        <v>2</v>
      </c>
      <c r="I34" s="33">
        <f t="shared" si="4"/>
        <v>4</v>
      </c>
      <c r="J34" s="33">
        <f t="shared" si="5"/>
        <v>3</v>
      </c>
      <c r="K34" s="33">
        <f t="shared" si="6"/>
        <v>0</v>
      </c>
      <c r="L34" t="str">
        <f t="shared" si="7"/>
        <v>Belleau Wood</v>
      </c>
      <c r="M34" t="str">
        <f t="shared" si="8"/>
        <v>VT-24</v>
      </c>
      <c r="N34" t="str">
        <f t="shared" si="9"/>
        <v>TBM-1C:  0V/2E/4C/3I/0R</v>
      </c>
      <c r="Q34" s="1">
        <f t="shared" ca="1" si="1"/>
        <v>6</v>
      </c>
    </row>
    <row r="35" spans="1:17" x14ac:dyDescent="0.25">
      <c r="A35" s="23" t="s">
        <v>188</v>
      </c>
      <c r="B35" s="23" t="s">
        <v>189</v>
      </c>
      <c r="C35" s="23" t="s">
        <v>172</v>
      </c>
      <c r="D35" s="24">
        <v>24</v>
      </c>
      <c r="E35" s="25">
        <f ca="1">TRUNC(VLOOKUP(Q26,$A$6:$B$11,2)*D35)</f>
        <v>22</v>
      </c>
      <c r="F35" s="24" t="s">
        <v>42</v>
      </c>
      <c r="G35" s="24">
        <f t="shared" si="2"/>
        <v>0</v>
      </c>
      <c r="H35" s="24">
        <f t="shared" si="3"/>
        <v>7</v>
      </c>
      <c r="I35" s="14">
        <f t="shared" si="4"/>
        <v>8</v>
      </c>
      <c r="J35" s="14">
        <f t="shared" si="5"/>
        <v>9</v>
      </c>
      <c r="K35" s="14">
        <f t="shared" si="6"/>
        <v>0</v>
      </c>
      <c r="L35" t="str">
        <f t="shared" si="7"/>
        <v>Bataan</v>
      </c>
      <c r="M35" t="str">
        <f t="shared" si="8"/>
        <v>VF-50</v>
      </c>
      <c r="N35" t="str">
        <f t="shared" si="9"/>
        <v>F6F-3:  0V/7E/8C/9I/0R</v>
      </c>
      <c r="Q35" s="1">
        <f t="shared" ca="1" si="1"/>
        <v>4</v>
      </c>
    </row>
    <row r="36" spans="1:17" x14ac:dyDescent="0.25">
      <c r="A36" s="23" t="s">
        <v>190</v>
      </c>
      <c r="B36" s="23" t="s">
        <v>189</v>
      </c>
      <c r="C36" s="23" t="s">
        <v>175</v>
      </c>
      <c r="D36" s="24">
        <v>9</v>
      </c>
      <c r="E36" s="25">
        <f ca="1">TRUNC(VLOOKUP(Q26,$A$6:$B$11,2)*D36)</f>
        <v>8</v>
      </c>
      <c r="F36" s="24" t="s">
        <v>42</v>
      </c>
      <c r="G36" s="24">
        <f t="shared" si="2"/>
        <v>0</v>
      </c>
      <c r="H36" s="24">
        <f t="shared" si="3"/>
        <v>2</v>
      </c>
      <c r="I36" s="14">
        <f t="shared" si="4"/>
        <v>4</v>
      </c>
      <c r="J36" s="14">
        <f t="shared" si="5"/>
        <v>3</v>
      </c>
      <c r="K36" s="14">
        <f t="shared" si="6"/>
        <v>0</v>
      </c>
      <c r="L36" t="str">
        <f t="shared" si="7"/>
        <v>Bataan</v>
      </c>
      <c r="M36" t="str">
        <f t="shared" si="8"/>
        <v>VT-50</v>
      </c>
      <c r="N36" t="str">
        <f t="shared" si="9"/>
        <v>TBM-1C:  0V/2E/4C/3I/0R</v>
      </c>
      <c r="Q36" s="1">
        <f t="shared" ca="1" si="1"/>
        <v>1</v>
      </c>
    </row>
    <row r="37" spans="1:17" x14ac:dyDescent="0.25">
      <c r="A37" s="32" t="s">
        <v>191</v>
      </c>
      <c r="B37" s="32" t="s">
        <v>192</v>
      </c>
      <c r="C37" s="32" t="s">
        <v>172</v>
      </c>
      <c r="D37" s="33">
        <v>37</v>
      </c>
      <c r="E37" s="34">
        <f ca="1">TRUNC(VLOOKUP(Q35,$A$6:$B$11,2)*D37)</f>
        <v>35</v>
      </c>
      <c r="F37" s="33" t="s">
        <v>42</v>
      </c>
      <c r="G37" s="33">
        <f t="shared" si="2"/>
        <v>0</v>
      </c>
      <c r="H37" s="33">
        <f t="shared" si="3"/>
        <v>11</v>
      </c>
      <c r="I37" s="33">
        <f t="shared" si="4"/>
        <v>12</v>
      </c>
      <c r="J37" s="33">
        <f t="shared" si="5"/>
        <v>14</v>
      </c>
      <c r="K37" s="33">
        <f t="shared" si="6"/>
        <v>0</v>
      </c>
      <c r="L37" t="str">
        <f t="shared" si="7"/>
        <v>Bunker Hill</v>
      </c>
      <c r="M37" t="str">
        <f t="shared" si="8"/>
        <v>VF-8</v>
      </c>
      <c r="N37" t="str">
        <f t="shared" si="9"/>
        <v>F6F-3:  0V/11E/12C/14I/0R</v>
      </c>
      <c r="Q37" s="1">
        <f t="shared" ca="1" si="1"/>
        <v>1</v>
      </c>
    </row>
    <row r="38" spans="1:17" x14ac:dyDescent="0.25">
      <c r="A38" s="32" t="s">
        <v>193</v>
      </c>
      <c r="B38" s="32" t="s">
        <v>192</v>
      </c>
      <c r="C38" s="32" t="s">
        <v>169</v>
      </c>
      <c r="D38" s="33">
        <v>33</v>
      </c>
      <c r="E38" s="34">
        <f t="shared" ref="E38:E42" ca="1" si="12">TRUNC(VLOOKUP(Q37,$A$6:$B$11,2)*D38)</f>
        <v>28</v>
      </c>
      <c r="F38" s="33" t="s">
        <v>42</v>
      </c>
      <c r="G38" s="33">
        <f t="shared" si="2"/>
        <v>0</v>
      </c>
      <c r="H38" s="33">
        <f t="shared" si="3"/>
        <v>9</v>
      </c>
      <c r="I38" s="33">
        <f t="shared" si="4"/>
        <v>11</v>
      </c>
      <c r="J38" s="33">
        <f t="shared" si="5"/>
        <v>13</v>
      </c>
      <c r="K38" s="33">
        <f t="shared" si="6"/>
        <v>0</v>
      </c>
      <c r="L38" t="str">
        <f t="shared" si="7"/>
        <v>Bunker Hill</v>
      </c>
      <c r="M38" t="str">
        <f t="shared" si="8"/>
        <v>VB-8</v>
      </c>
      <c r="N38" t="str">
        <f t="shared" si="9"/>
        <v>SB2C-1C:  0V/9E/11C/13I/0R</v>
      </c>
      <c r="Q38" s="1">
        <f t="shared" ca="1" si="1"/>
        <v>1</v>
      </c>
    </row>
    <row r="39" spans="1:17" x14ac:dyDescent="0.25">
      <c r="A39" s="32" t="s">
        <v>194</v>
      </c>
      <c r="B39" s="32" t="s">
        <v>192</v>
      </c>
      <c r="C39" s="32" t="s">
        <v>175</v>
      </c>
      <c r="D39" s="33">
        <v>18</v>
      </c>
      <c r="E39" s="34">
        <f t="shared" ca="1" si="12"/>
        <v>15</v>
      </c>
      <c r="F39" s="33" t="s">
        <v>42</v>
      </c>
      <c r="G39" s="33">
        <f t="shared" si="2"/>
        <v>0</v>
      </c>
      <c r="H39" s="33">
        <f t="shared" si="3"/>
        <v>5</v>
      </c>
      <c r="I39" s="33">
        <f t="shared" si="4"/>
        <v>6</v>
      </c>
      <c r="J39" s="33">
        <f t="shared" si="5"/>
        <v>7</v>
      </c>
      <c r="K39" s="33">
        <f t="shared" si="6"/>
        <v>0</v>
      </c>
      <c r="L39" t="str">
        <f t="shared" si="7"/>
        <v>Bunker Hill</v>
      </c>
      <c r="M39" t="str">
        <f t="shared" si="8"/>
        <v>VT-8</v>
      </c>
      <c r="N39" t="str">
        <f t="shared" si="9"/>
        <v>TBM-1C:  0V/5E/6C/7I/0R</v>
      </c>
      <c r="Q39" s="1">
        <f t="shared" ca="1" si="1"/>
        <v>6</v>
      </c>
    </row>
    <row r="40" spans="1:17" x14ac:dyDescent="0.25">
      <c r="A40" s="32" t="s">
        <v>195</v>
      </c>
      <c r="B40" s="32" t="s">
        <v>192</v>
      </c>
      <c r="C40" s="32" t="s">
        <v>177</v>
      </c>
      <c r="D40" s="33">
        <v>4</v>
      </c>
      <c r="E40" s="34">
        <f t="shared" ca="1" si="12"/>
        <v>4</v>
      </c>
      <c r="F40" s="33" t="s">
        <v>245</v>
      </c>
      <c r="G40" s="33">
        <f t="shared" si="2"/>
        <v>0</v>
      </c>
      <c r="H40" s="33">
        <f t="shared" si="3"/>
        <v>0</v>
      </c>
      <c r="I40" s="33">
        <f t="shared" ref="I40" si="13">D40-G40-H40-J40-K40</f>
        <v>1</v>
      </c>
      <c r="J40" s="33">
        <f t="shared" si="5"/>
        <v>1</v>
      </c>
      <c r="K40" s="33">
        <f t="shared" si="6"/>
        <v>2</v>
      </c>
      <c r="L40" t="str">
        <f t="shared" si="7"/>
        <v>Bunker Hill</v>
      </c>
      <c r="M40" t="str">
        <f t="shared" si="8"/>
        <v>VF(N)-76 Det A</v>
      </c>
      <c r="N40" t="str">
        <f t="shared" si="9"/>
        <v>F6F-3N:  0V/0E/1C/1I/2R</v>
      </c>
      <c r="Q40" s="1">
        <f t="shared" ca="1" si="1"/>
        <v>2</v>
      </c>
    </row>
    <row r="41" spans="1:17" s="26" customFormat="1" x14ac:dyDescent="0.25">
      <c r="A41" s="23" t="s">
        <v>196</v>
      </c>
      <c r="B41" s="23" t="s">
        <v>197</v>
      </c>
      <c r="C41" s="23" t="s">
        <v>172</v>
      </c>
      <c r="D41" s="24">
        <v>34</v>
      </c>
      <c r="E41" s="25">
        <f t="shared" ca="1" si="12"/>
        <v>30</v>
      </c>
      <c r="F41" s="24" t="s">
        <v>42</v>
      </c>
      <c r="G41" s="24">
        <f t="shared" si="2"/>
        <v>0</v>
      </c>
      <c r="H41" s="24">
        <f t="shared" si="3"/>
        <v>10</v>
      </c>
      <c r="I41" s="14">
        <f t="shared" si="4"/>
        <v>11</v>
      </c>
      <c r="J41" s="14">
        <f t="shared" si="5"/>
        <v>13</v>
      </c>
      <c r="K41" s="14">
        <f t="shared" si="6"/>
        <v>0</v>
      </c>
      <c r="L41" t="str">
        <f t="shared" si="7"/>
        <v>Wasp</v>
      </c>
      <c r="M41" t="str">
        <f t="shared" si="8"/>
        <v>VF-14</v>
      </c>
      <c r="N41" t="str">
        <f t="shared" si="9"/>
        <v>F6F-3:  0V/10E/11C/13I/0R</v>
      </c>
      <c r="O41"/>
      <c r="Q41" s="27">
        <f t="shared" ca="1" si="1"/>
        <v>3</v>
      </c>
    </row>
    <row r="42" spans="1:17" s="26" customFormat="1" x14ac:dyDescent="0.25">
      <c r="A42" s="23" t="s">
        <v>198</v>
      </c>
      <c r="B42" s="23" t="s">
        <v>197</v>
      </c>
      <c r="C42" s="23" t="s">
        <v>169</v>
      </c>
      <c r="D42" s="24">
        <v>32</v>
      </c>
      <c r="E42" s="25">
        <f t="shared" ca="1" si="12"/>
        <v>29</v>
      </c>
      <c r="F42" s="24" t="s">
        <v>42</v>
      </c>
      <c r="G42" s="24">
        <f t="shared" si="2"/>
        <v>0</v>
      </c>
      <c r="H42" s="24">
        <f t="shared" si="3"/>
        <v>9</v>
      </c>
      <c r="I42" s="14">
        <f t="shared" si="4"/>
        <v>11</v>
      </c>
      <c r="J42" s="14">
        <f t="shared" si="5"/>
        <v>12</v>
      </c>
      <c r="K42" s="14">
        <f t="shared" si="6"/>
        <v>0</v>
      </c>
      <c r="L42" t="str">
        <f t="shared" si="7"/>
        <v>Wasp</v>
      </c>
      <c r="M42" t="str">
        <f t="shared" si="8"/>
        <v>VB-14</v>
      </c>
      <c r="N42" t="str">
        <f t="shared" si="9"/>
        <v>SB2C-1C:  0V/9E/11C/12I/0R</v>
      </c>
      <c r="O42"/>
      <c r="Q42" s="27">
        <f t="shared" ca="1" si="1"/>
        <v>2</v>
      </c>
    </row>
    <row r="43" spans="1:17" s="26" customFormat="1" x14ac:dyDescent="0.25">
      <c r="A43" s="23" t="s">
        <v>199</v>
      </c>
      <c r="B43" s="23" t="s">
        <v>197</v>
      </c>
      <c r="C43" s="23" t="s">
        <v>175</v>
      </c>
      <c r="D43" s="24">
        <v>15</v>
      </c>
      <c r="E43" s="25">
        <f ca="1">TRUNC(VLOOKUP(Q34,$A$6:$B$11,2)*D43)</f>
        <v>15</v>
      </c>
      <c r="F43" s="24" t="s">
        <v>42</v>
      </c>
      <c r="G43" s="24">
        <f t="shared" si="2"/>
        <v>0</v>
      </c>
      <c r="H43" s="24">
        <f t="shared" si="3"/>
        <v>4</v>
      </c>
      <c r="I43" s="14">
        <f t="shared" si="4"/>
        <v>5</v>
      </c>
      <c r="J43" s="14">
        <f t="shared" si="5"/>
        <v>6</v>
      </c>
      <c r="K43" s="14">
        <f t="shared" si="6"/>
        <v>0</v>
      </c>
      <c r="L43" t="str">
        <f t="shared" si="7"/>
        <v>Wasp</v>
      </c>
      <c r="M43" t="str">
        <f t="shared" si="8"/>
        <v>VT-14</v>
      </c>
      <c r="N43" t="str">
        <f t="shared" si="9"/>
        <v>TBM-1C:  0V/4E/5C/6I/0R</v>
      </c>
      <c r="O43"/>
      <c r="Q43" s="27">
        <f t="shared" ca="1" si="1"/>
        <v>2</v>
      </c>
    </row>
    <row r="44" spans="1:17" s="26" customFormat="1" x14ac:dyDescent="0.25">
      <c r="A44" s="23" t="s">
        <v>200</v>
      </c>
      <c r="B44" s="23" t="s">
        <v>197</v>
      </c>
      <c r="C44" s="23" t="s">
        <v>201</v>
      </c>
      <c r="D44" s="24">
        <v>4</v>
      </c>
      <c r="E44" s="25">
        <f ca="1">TRUNC(VLOOKUP(Q34,$A$6:$B$11,2)*D44)</f>
        <v>4</v>
      </c>
      <c r="F44" s="24" t="s">
        <v>42</v>
      </c>
      <c r="G44" s="24">
        <f t="shared" si="2"/>
        <v>0</v>
      </c>
      <c r="H44" s="24">
        <f t="shared" si="3"/>
        <v>1</v>
      </c>
      <c r="I44" s="14">
        <f t="shared" si="4"/>
        <v>2</v>
      </c>
      <c r="J44" s="14">
        <f t="shared" si="5"/>
        <v>1</v>
      </c>
      <c r="K44" s="14">
        <f t="shared" si="6"/>
        <v>0</v>
      </c>
      <c r="L44" t="str">
        <f t="shared" si="7"/>
        <v>Wasp</v>
      </c>
      <c r="M44" t="str">
        <f t="shared" si="8"/>
        <v>VT-14 Det B</v>
      </c>
      <c r="N44" t="str">
        <f t="shared" si="9"/>
        <v>TBF-1D:  0V/1E/2C/1I/0R</v>
      </c>
      <c r="O44"/>
      <c r="Q44" s="27">
        <f t="shared" ca="1" si="1"/>
        <v>6</v>
      </c>
    </row>
    <row r="45" spans="1:17" s="26" customFormat="1" x14ac:dyDescent="0.25">
      <c r="A45" s="23" t="s">
        <v>203</v>
      </c>
      <c r="B45" s="23" t="s">
        <v>197</v>
      </c>
      <c r="C45" s="23" t="s">
        <v>177</v>
      </c>
      <c r="D45" s="24">
        <v>4</v>
      </c>
      <c r="E45" s="25">
        <f ca="1">TRUNC(VLOOKUP(Q43,$A$6:$B$11,2)*D45)</f>
        <v>3</v>
      </c>
      <c r="F45" s="24" t="s">
        <v>245</v>
      </c>
      <c r="G45" s="24">
        <f t="shared" si="2"/>
        <v>0</v>
      </c>
      <c r="H45" s="24">
        <f t="shared" si="3"/>
        <v>0</v>
      </c>
      <c r="I45" s="14">
        <f t="shared" ref="I45" si="14">D45-G45-H45-J45-K45</f>
        <v>1</v>
      </c>
      <c r="J45" s="14">
        <f t="shared" si="5"/>
        <v>1</v>
      </c>
      <c r="K45" s="14">
        <f t="shared" si="6"/>
        <v>2</v>
      </c>
      <c r="L45" t="str">
        <f t="shared" si="7"/>
        <v>Wasp</v>
      </c>
      <c r="M45" t="str">
        <f t="shared" si="8"/>
        <v>VF(N)-77 Det C</v>
      </c>
      <c r="N45" t="str">
        <f t="shared" si="9"/>
        <v>F6F-3N:  0V/0E/1C/1I/2R</v>
      </c>
      <c r="O45"/>
      <c r="Q45" s="27">
        <f t="shared" ca="1" si="1"/>
        <v>6</v>
      </c>
    </row>
    <row r="46" spans="1:17" s="26" customFormat="1" x14ac:dyDescent="0.25">
      <c r="A46" s="32" t="s">
        <v>204</v>
      </c>
      <c r="B46" s="32" t="s">
        <v>205</v>
      </c>
      <c r="C46" s="32" t="s">
        <v>172</v>
      </c>
      <c r="D46" s="33">
        <v>34</v>
      </c>
      <c r="E46" s="34">
        <f t="shared" ca="1" si="0"/>
        <v>34</v>
      </c>
      <c r="F46" s="33" t="s">
        <v>42</v>
      </c>
      <c r="G46" s="33">
        <f t="shared" si="2"/>
        <v>0</v>
      </c>
      <c r="H46" s="33">
        <f t="shared" si="3"/>
        <v>10</v>
      </c>
      <c r="I46" s="33">
        <f t="shared" si="4"/>
        <v>11</v>
      </c>
      <c r="J46" s="33">
        <f t="shared" si="5"/>
        <v>13</v>
      </c>
      <c r="K46" s="33">
        <f t="shared" si="6"/>
        <v>0</v>
      </c>
      <c r="L46" t="str">
        <f t="shared" si="7"/>
        <v>Monterey</v>
      </c>
      <c r="M46" t="str">
        <f t="shared" si="8"/>
        <v>VF-28</v>
      </c>
      <c r="N46" t="str">
        <f t="shared" si="9"/>
        <v>F6F-3:  0V/10E/11C/13I/0R</v>
      </c>
      <c r="O46"/>
      <c r="Q46" s="27">
        <f t="shared" ca="1" si="1"/>
        <v>4</v>
      </c>
    </row>
    <row r="47" spans="1:17" s="26" customFormat="1" x14ac:dyDescent="0.25">
      <c r="A47" s="32" t="s">
        <v>206</v>
      </c>
      <c r="B47" s="32" t="s">
        <v>205</v>
      </c>
      <c r="C47" s="32" t="s">
        <v>175</v>
      </c>
      <c r="D47" s="33">
        <v>8</v>
      </c>
      <c r="E47" s="34">
        <f t="shared" ca="1" si="0"/>
        <v>7</v>
      </c>
      <c r="F47" s="33" t="s">
        <v>42</v>
      </c>
      <c r="G47" s="33">
        <f t="shared" si="2"/>
        <v>0</v>
      </c>
      <c r="H47" s="33">
        <f t="shared" si="3"/>
        <v>2</v>
      </c>
      <c r="I47" s="33">
        <f t="shared" si="4"/>
        <v>3</v>
      </c>
      <c r="J47" s="33">
        <f t="shared" si="5"/>
        <v>3</v>
      </c>
      <c r="K47" s="33">
        <f t="shared" si="6"/>
        <v>0</v>
      </c>
      <c r="L47" t="str">
        <f t="shared" si="7"/>
        <v>Monterey</v>
      </c>
      <c r="M47" t="str">
        <f t="shared" si="8"/>
        <v>VT-28</v>
      </c>
      <c r="N47" t="str">
        <f t="shared" si="9"/>
        <v>TBM-1C:  0V/2E/3C/3I/0R</v>
      </c>
      <c r="O47"/>
      <c r="Q47" s="27">
        <f t="shared" ca="1" si="1"/>
        <v>4</v>
      </c>
    </row>
    <row r="48" spans="1:17" s="26" customFormat="1" x14ac:dyDescent="0.25">
      <c r="A48" s="23" t="s">
        <v>207</v>
      </c>
      <c r="B48" s="23" t="s">
        <v>208</v>
      </c>
      <c r="C48" s="23" t="s">
        <v>172</v>
      </c>
      <c r="D48" s="24">
        <v>24</v>
      </c>
      <c r="E48" s="25">
        <f t="shared" ref="E48:E54" ca="1" si="15">TRUNC(VLOOKUP(Q34,$A$6:$B$11,2)*D48)</f>
        <v>24</v>
      </c>
      <c r="F48" s="24" t="s">
        <v>42</v>
      </c>
      <c r="G48" s="24">
        <f t="shared" si="2"/>
        <v>0</v>
      </c>
      <c r="H48" s="24">
        <f t="shared" si="3"/>
        <v>7</v>
      </c>
      <c r="I48" s="14">
        <f t="shared" si="4"/>
        <v>8</v>
      </c>
      <c r="J48" s="14">
        <f t="shared" si="5"/>
        <v>9</v>
      </c>
      <c r="K48" s="14">
        <f t="shared" si="6"/>
        <v>0</v>
      </c>
      <c r="L48" t="str">
        <f t="shared" si="7"/>
        <v>Cabot</v>
      </c>
      <c r="M48" t="str">
        <f t="shared" si="8"/>
        <v>VF-31</v>
      </c>
      <c r="N48" t="str">
        <f t="shared" si="9"/>
        <v>F6F-3:  0V/7E/8C/9I/0R</v>
      </c>
      <c r="O48"/>
      <c r="Q48" s="27">
        <f t="shared" ca="1" si="1"/>
        <v>1</v>
      </c>
    </row>
    <row r="49" spans="1:17" s="26" customFormat="1" x14ac:dyDescent="0.25">
      <c r="A49" s="23" t="s">
        <v>209</v>
      </c>
      <c r="B49" s="23" t="s">
        <v>208</v>
      </c>
      <c r="C49" s="23" t="s">
        <v>175</v>
      </c>
      <c r="D49" s="24">
        <v>9</v>
      </c>
      <c r="E49" s="25">
        <f t="shared" ca="1" si="15"/>
        <v>8</v>
      </c>
      <c r="F49" s="24" t="s">
        <v>42</v>
      </c>
      <c r="G49" s="24">
        <f t="shared" si="2"/>
        <v>0</v>
      </c>
      <c r="H49" s="24">
        <f t="shared" si="3"/>
        <v>2</v>
      </c>
      <c r="I49" s="14">
        <f t="shared" si="4"/>
        <v>4</v>
      </c>
      <c r="J49" s="14">
        <f t="shared" si="5"/>
        <v>3</v>
      </c>
      <c r="K49" s="14">
        <f t="shared" si="6"/>
        <v>0</v>
      </c>
      <c r="L49" t="str">
        <f t="shared" si="7"/>
        <v>Cabot</v>
      </c>
      <c r="M49" t="str">
        <f t="shared" si="8"/>
        <v>VT-31</v>
      </c>
      <c r="N49" t="str">
        <f t="shared" si="9"/>
        <v>TBM-1C:  0V/2E/4C/3I/0R</v>
      </c>
      <c r="O49"/>
      <c r="Q49" s="27">
        <f t="shared" ca="1" si="1"/>
        <v>6</v>
      </c>
    </row>
    <row r="50" spans="1:17" s="26" customFormat="1" x14ac:dyDescent="0.25">
      <c r="A50" s="32" t="s">
        <v>210</v>
      </c>
      <c r="B50" s="32" t="s">
        <v>211</v>
      </c>
      <c r="C50" s="32" t="s">
        <v>172</v>
      </c>
      <c r="D50" s="33">
        <v>31</v>
      </c>
      <c r="E50" s="34">
        <f t="shared" ca="1" si="15"/>
        <v>26</v>
      </c>
      <c r="F50" s="33" t="s">
        <v>42</v>
      </c>
      <c r="G50" s="33">
        <f t="shared" si="2"/>
        <v>0</v>
      </c>
      <c r="H50" s="33">
        <f t="shared" si="3"/>
        <v>9</v>
      </c>
      <c r="I50" s="33">
        <f t="shared" si="4"/>
        <v>10</v>
      </c>
      <c r="J50" s="33">
        <f t="shared" si="5"/>
        <v>12</v>
      </c>
      <c r="K50" s="33">
        <f t="shared" si="6"/>
        <v>0</v>
      </c>
      <c r="L50" t="str">
        <f t="shared" si="7"/>
        <v>Enterprise</v>
      </c>
      <c r="M50" t="str">
        <f t="shared" si="8"/>
        <v>VF-10</v>
      </c>
      <c r="N50" t="str">
        <f t="shared" si="9"/>
        <v>F6F-3:  0V/9E/10C/12I/0R</v>
      </c>
      <c r="O50"/>
      <c r="Q50" s="27">
        <f t="shared" ca="1" si="1"/>
        <v>2</v>
      </c>
    </row>
    <row r="51" spans="1:17" s="26" customFormat="1" x14ac:dyDescent="0.25">
      <c r="A51" s="32" t="s">
        <v>212</v>
      </c>
      <c r="B51" s="32" t="s">
        <v>211</v>
      </c>
      <c r="C51" s="32" t="s">
        <v>182</v>
      </c>
      <c r="D51" s="33">
        <v>21</v>
      </c>
      <c r="E51" s="34">
        <f t="shared" ca="1" si="15"/>
        <v>17</v>
      </c>
      <c r="F51" s="33" t="s">
        <v>42</v>
      </c>
      <c r="G51" s="33">
        <f t="shared" si="2"/>
        <v>0</v>
      </c>
      <c r="H51" s="33">
        <f t="shared" si="3"/>
        <v>6</v>
      </c>
      <c r="I51" s="33">
        <f t="shared" si="4"/>
        <v>7</v>
      </c>
      <c r="J51" s="33">
        <f t="shared" si="5"/>
        <v>8</v>
      </c>
      <c r="K51" s="33">
        <f t="shared" si="6"/>
        <v>0</v>
      </c>
      <c r="L51" t="str">
        <f t="shared" si="7"/>
        <v>Enterprise</v>
      </c>
      <c r="M51" t="str">
        <f t="shared" si="8"/>
        <v>VB-10</v>
      </c>
      <c r="N51" t="str">
        <f t="shared" si="9"/>
        <v>SBD-5:  0V/6E/7C/8I/0R</v>
      </c>
      <c r="O51"/>
      <c r="Q51" s="27">
        <f t="shared" ca="1" si="1"/>
        <v>2</v>
      </c>
    </row>
    <row r="52" spans="1:17" s="26" customFormat="1" x14ac:dyDescent="0.25">
      <c r="A52" s="32" t="s">
        <v>213</v>
      </c>
      <c r="B52" s="32" t="s">
        <v>211</v>
      </c>
      <c r="C52" s="32" t="s">
        <v>175</v>
      </c>
      <c r="D52" s="33">
        <v>14</v>
      </c>
      <c r="E52" s="34">
        <f t="shared" ca="1" si="15"/>
        <v>11</v>
      </c>
      <c r="F52" s="33" t="s">
        <v>42</v>
      </c>
      <c r="G52" s="33">
        <f t="shared" si="2"/>
        <v>0</v>
      </c>
      <c r="H52" s="33">
        <f t="shared" si="3"/>
        <v>4</v>
      </c>
      <c r="I52" s="33">
        <f t="shared" si="4"/>
        <v>5</v>
      </c>
      <c r="J52" s="33">
        <f t="shared" si="5"/>
        <v>5</v>
      </c>
      <c r="K52" s="33">
        <f t="shared" si="6"/>
        <v>0</v>
      </c>
      <c r="L52" t="str">
        <f t="shared" si="7"/>
        <v>Enterprise</v>
      </c>
      <c r="M52" t="str">
        <f t="shared" si="8"/>
        <v>VT-10</v>
      </c>
      <c r="N52" t="str">
        <f t="shared" si="9"/>
        <v>TBM-1C:  0V/4E/5C/5I/0R</v>
      </c>
      <c r="O52"/>
      <c r="Q52" s="27">
        <f t="shared" ca="1" si="1"/>
        <v>1</v>
      </c>
    </row>
    <row r="53" spans="1:17" s="26" customFormat="1" x14ac:dyDescent="0.25">
      <c r="A53" s="32" t="s">
        <v>215</v>
      </c>
      <c r="B53" s="32" t="s">
        <v>211</v>
      </c>
      <c r="C53" s="32" t="s">
        <v>214</v>
      </c>
      <c r="D53" s="33">
        <v>4</v>
      </c>
      <c r="E53" s="34">
        <f t="shared" ca="1" si="15"/>
        <v>4</v>
      </c>
      <c r="F53" s="33" t="s">
        <v>245</v>
      </c>
      <c r="G53" s="33">
        <f t="shared" si="2"/>
        <v>0</v>
      </c>
      <c r="H53" s="33">
        <f>TRUNC(VLOOKUP($F53,$F$15:$K$19,3)*$D53*0.01)</f>
        <v>0</v>
      </c>
      <c r="I53" s="33">
        <f t="shared" ref="I53" si="16">D53-G53-H53-J53-K53</f>
        <v>1</v>
      </c>
      <c r="J53" s="33">
        <f t="shared" si="5"/>
        <v>1</v>
      </c>
      <c r="K53" s="33">
        <f t="shared" si="6"/>
        <v>2</v>
      </c>
      <c r="L53" t="str">
        <f t="shared" si="7"/>
        <v>Enterprise</v>
      </c>
      <c r="M53" t="str">
        <f t="shared" si="8"/>
        <v>VF(N)-101 Det C</v>
      </c>
      <c r="N53" t="str">
        <f t="shared" si="9"/>
        <v>F4U-2:  0V/0E/1C/1I/2R</v>
      </c>
      <c r="O53"/>
      <c r="Q53" s="27">
        <f t="shared" ca="1" si="1"/>
        <v>3</v>
      </c>
    </row>
    <row r="54" spans="1:17" s="26" customFormat="1" x14ac:dyDescent="0.25">
      <c r="A54" s="23" t="s">
        <v>216</v>
      </c>
      <c r="B54" s="23" t="s">
        <v>217</v>
      </c>
      <c r="C54" s="23" t="s">
        <v>172</v>
      </c>
      <c r="D54" s="24">
        <v>37</v>
      </c>
      <c r="E54" s="25">
        <f t="shared" ca="1" si="15"/>
        <v>33</v>
      </c>
      <c r="F54" s="24" t="s">
        <v>42</v>
      </c>
      <c r="G54" s="24">
        <f t="shared" si="2"/>
        <v>0</v>
      </c>
      <c r="H54" s="24">
        <f t="shared" si="3"/>
        <v>11</v>
      </c>
      <c r="I54" s="14">
        <f t="shared" si="4"/>
        <v>12</v>
      </c>
      <c r="J54" s="14">
        <f t="shared" si="5"/>
        <v>14</v>
      </c>
      <c r="K54" s="14">
        <f t="shared" si="6"/>
        <v>0</v>
      </c>
      <c r="L54" t="str">
        <f t="shared" si="7"/>
        <v>Lexington</v>
      </c>
      <c r="M54" t="str">
        <f t="shared" si="8"/>
        <v>VF-16</v>
      </c>
      <c r="N54" t="str">
        <f t="shared" si="9"/>
        <v>F6F-3:  0V/11E/12C/14I/0R</v>
      </c>
      <c r="O54"/>
      <c r="Q54" s="27">
        <f t="shared" ca="1" si="1"/>
        <v>6</v>
      </c>
    </row>
    <row r="55" spans="1:17" s="26" customFormat="1" x14ac:dyDescent="0.25">
      <c r="A55" s="23" t="s">
        <v>218</v>
      </c>
      <c r="B55" s="23" t="s">
        <v>217</v>
      </c>
      <c r="C55" s="23" t="s">
        <v>182</v>
      </c>
      <c r="D55" s="24">
        <v>34</v>
      </c>
      <c r="E55" s="25">
        <f ca="1">TRUNC(VLOOKUP(Q39,$A$6:$B$11,2)*D55)</f>
        <v>34</v>
      </c>
      <c r="F55" s="24" t="s">
        <v>42</v>
      </c>
      <c r="G55" s="24">
        <f t="shared" si="2"/>
        <v>0</v>
      </c>
      <c r="H55" s="24">
        <f t="shared" si="3"/>
        <v>10</v>
      </c>
      <c r="I55" s="14">
        <f t="shared" si="4"/>
        <v>11</v>
      </c>
      <c r="J55" s="14">
        <f t="shared" si="5"/>
        <v>13</v>
      </c>
      <c r="K55" s="14">
        <f t="shared" si="6"/>
        <v>0</v>
      </c>
      <c r="L55" t="str">
        <f t="shared" si="7"/>
        <v>Lexington</v>
      </c>
      <c r="M55" t="str">
        <f t="shared" si="8"/>
        <v>VB-16</v>
      </c>
      <c r="N55" t="str">
        <f t="shared" si="9"/>
        <v>SBD-5:  0V/10E/11C/13I/0R</v>
      </c>
      <c r="O55"/>
      <c r="Q55" s="27">
        <f t="shared" ca="1" si="1"/>
        <v>5</v>
      </c>
    </row>
    <row r="56" spans="1:17" s="26" customFormat="1" x14ac:dyDescent="0.25">
      <c r="A56" s="23" t="s">
        <v>219</v>
      </c>
      <c r="B56" s="23" t="s">
        <v>217</v>
      </c>
      <c r="C56" s="23" t="s">
        <v>175</v>
      </c>
      <c r="D56" s="24">
        <v>18</v>
      </c>
      <c r="E56" s="25">
        <f ca="1">TRUNC(VLOOKUP(Q40,$A$6:$B$11,2)*D56)</f>
        <v>16</v>
      </c>
      <c r="F56" s="24" t="s">
        <v>42</v>
      </c>
      <c r="G56" s="24">
        <f t="shared" si="2"/>
        <v>0</v>
      </c>
      <c r="H56" s="24">
        <f t="shared" si="3"/>
        <v>5</v>
      </c>
      <c r="I56" s="14">
        <f t="shared" si="4"/>
        <v>6</v>
      </c>
      <c r="J56" s="14">
        <f t="shared" si="5"/>
        <v>7</v>
      </c>
      <c r="K56" s="14">
        <f t="shared" si="6"/>
        <v>0</v>
      </c>
      <c r="L56" t="str">
        <f t="shared" si="7"/>
        <v>Lexington</v>
      </c>
      <c r="M56" t="str">
        <f t="shared" si="8"/>
        <v>VT-16</v>
      </c>
      <c r="N56" t="str">
        <f t="shared" si="9"/>
        <v>TBM-1C:  0V/5E/6C/7I/0R</v>
      </c>
      <c r="O56"/>
      <c r="Q56" s="27">
        <f t="shared" ca="1" si="1"/>
        <v>1</v>
      </c>
    </row>
    <row r="57" spans="1:17" s="26" customFormat="1" x14ac:dyDescent="0.25">
      <c r="A57" s="23" t="s">
        <v>220</v>
      </c>
      <c r="B57" s="23" t="s">
        <v>217</v>
      </c>
      <c r="C57" s="23" t="s">
        <v>177</v>
      </c>
      <c r="D57" s="24">
        <v>4</v>
      </c>
      <c r="E57" s="25">
        <f ca="1">TRUNC(VLOOKUP(Q34,$A$6:$B$11,2)*D57)</f>
        <v>4</v>
      </c>
      <c r="F57" s="24" t="s">
        <v>245</v>
      </c>
      <c r="G57" s="24">
        <f t="shared" si="2"/>
        <v>0</v>
      </c>
      <c r="H57" s="24">
        <f t="shared" si="3"/>
        <v>0</v>
      </c>
      <c r="I57" s="14">
        <f t="shared" ref="I57" si="17">D57-G57-H57-J57-K57</f>
        <v>1</v>
      </c>
      <c r="J57" s="14">
        <f t="shared" si="5"/>
        <v>1</v>
      </c>
      <c r="K57" s="14">
        <f t="shared" si="6"/>
        <v>2</v>
      </c>
      <c r="L57" t="str">
        <f t="shared" si="7"/>
        <v>Lexington</v>
      </c>
      <c r="M57" t="str">
        <f t="shared" si="8"/>
        <v>VF(N)-76 Det C</v>
      </c>
      <c r="N57" t="str">
        <f t="shared" si="9"/>
        <v>F6F-3N:  0V/0E/1C/1I/2R</v>
      </c>
      <c r="O57"/>
      <c r="Q57" s="27">
        <f t="shared" ca="1" si="1"/>
        <v>5</v>
      </c>
    </row>
    <row r="58" spans="1:17" s="26" customFormat="1" x14ac:dyDescent="0.25">
      <c r="A58" s="32" t="s">
        <v>221</v>
      </c>
      <c r="B58" s="32" t="s">
        <v>222</v>
      </c>
      <c r="C58" s="32" t="s">
        <v>172</v>
      </c>
      <c r="D58" s="33">
        <v>24</v>
      </c>
      <c r="E58" s="34">
        <f ca="1">TRUNC(VLOOKUP(Q35,$A$6:$B$11,2)*D58)</f>
        <v>22</v>
      </c>
      <c r="F58" s="33" t="s">
        <v>42</v>
      </c>
      <c r="G58" s="33">
        <f t="shared" si="2"/>
        <v>0</v>
      </c>
      <c r="H58" s="33">
        <f t="shared" si="3"/>
        <v>7</v>
      </c>
      <c r="I58" s="33">
        <f t="shared" si="4"/>
        <v>8</v>
      </c>
      <c r="J58" s="33">
        <f t="shared" si="5"/>
        <v>9</v>
      </c>
      <c r="K58" s="33">
        <f t="shared" si="6"/>
        <v>0</v>
      </c>
      <c r="L58" t="str">
        <f t="shared" si="7"/>
        <v>San Jacinto</v>
      </c>
      <c r="M58" t="str">
        <f t="shared" si="8"/>
        <v>VF-51</v>
      </c>
      <c r="N58" t="str">
        <f t="shared" si="9"/>
        <v>F6F-3:  0V/7E/8C/9I/0R</v>
      </c>
      <c r="O58"/>
      <c r="Q58" s="27">
        <f t="shared" ca="1" si="1"/>
        <v>4</v>
      </c>
    </row>
    <row r="59" spans="1:17" s="26" customFormat="1" x14ac:dyDescent="0.25">
      <c r="A59" s="32" t="s">
        <v>223</v>
      </c>
      <c r="B59" s="32" t="s">
        <v>222</v>
      </c>
      <c r="C59" s="32" t="s">
        <v>175</v>
      </c>
      <c r="D59" s="33">
        <v>6</v>
      </c>
      <c r="E59" s="34">
        <f ca="1">TRUNC(VLOOKUP(Q36,$A$6:$B$11,2)*D59)</f>
        <v>5</v>
      </c>
      <c r="F59" s="33" t="s">
        <v>42</v>
      </c>
      <c r="G59" s="33">
        <f t="shared" si="2"/>
        <v>0</v>
      </c>
      <c r="H59" s="33">
        <f t="shared" si="3"/>
        <v>1</v>
      </c>
      <c r="I59" s="33">
        <f t="shared" si="4"/>
        <v>3</v>
      </c>
      <c r="J59" s="33">
        <f t="shared" si="5"/>
        <v>2</v>
      </c>
      <c r="K59" s="33">
        <f t="shared" si="6"/>
        <v>0</v>
      </c>
      <c r="L59" t="str">
        <f t="shared" si="7"/>
        <v>San Jacinto</v>
      </c>
      <c r="M59" t="str">
        <f t="shared" si="8"/>
        <v>VT-51</v>
      </c>
      <c r="N59" t="str">
        <f t="shared" si="9"/>
        <v>TBM-1C:  0V/1E/3C/2I/0R</v>
      </c>
      <c r="O59"/>
      <c r="Q59" s="27">
        <f t="shared" ca="1" si="1"/>
        <v>5</v>
      </c>
    </row>
    <row r="60" spans="1:17" s="26" customFormat="1" x14ac:dyDescent="0.25">
      <c r="A60" s="32" t="s">
        <v>224</v>
      </c>
      <c r="B60" s="32" t="s">
        <v>222</v>
      </c>
      <c r="C60" s="32" t="s">
        <v>225</v>
      </c>
      <c r="D60" s="33">
        <v>2</v>
      </c>
      <c r="E60" s="34">
        <f ca="1">TRUNC(VLOOKUP(Q37,$A$6:$B$11,2)*D60)</f>
        <v>1</v>
      </c>
      <c r="F60" s="33" t="s">
        <v>42</v>
      </c>
      <c r="G60" s="33">
        <f t="shared" si="2"/>
        <v>0</v>
      </c>
      <c r="H60" s="33">
        <f t="shared" si="3"/>
        <v>0</v>
      </c>
      <c r="I60" s="33">
        <f t="shared" si="4"/>
        <v>2</v>
      </c>
      <c r="J60" s="33">
        <f t="shared" si="5"/>
        <v>0</v>
      </c>
      <c r="K60" s="33">
        <f t="shared" si="6"/>
        <v>0</v>
      </c>
      <c r="L60" t="str">
        <f t="shared" si="7"/>
        <v>San Jacinto</v>
      </c>
      <c r="M60" t="str">
        <f t="shared" si="8"/>
        <v>VT-51 Det B</v>
      </c>
      <c r="N60" t="str">
        <f t="shared" si="9"/>
        <v>TBM-1D:  0V/0E/2C/0I/0R</v>
      </c>
      <c r="O60"/>
      <c r="Q60" s="27">
        <f t="shared" ca="1" si="1"/>
        <v>1</v>
      </c>
    </row>
    <row r="61" spans="1:17" s="26" customFormat="1" x14ac:dyDescent="0.25">
      <c r="A61" s="23" t="s">
        <v>226</v>
      </c>
      <c r="B61" s="23" t="s">
        <v>227</v>
      </c>
      <c r="C61" s="23" t="s">
        <v>172</v>
      </c>
      <c r="D61" s="24">
        <v>24</v>
      </c>
      <c r="E61" s="25">
        <f ca="1">TRUNC(VLOOKUP(Q34,$A$6:$B$11,2)*D61)</f>
        <v>24</v>
      </c>
      <c r="F61" s="24" t="s">
        <v>42</v>
      </c>
      <c r="G61" s="24">
        <f t="shared" si="2"/>
        <v>0</v>
      </c>
      <c r="H61" s="24">
        <f t="shared" si="3"/>
        <v>7</v>
      </c>
      <c r="I61" s="14">
        <f t="shared" si="4"/>
        <v>8</v>
      </c>
      <c r="J61" s="14">
        <f t="shared" si="5"/>
        <v>9</v>
      </c>
      <c r="K61" s="14">
        <f t="shared" si="6"/>
        <v>0</v>
      </c>
      <c r="L61" t="str">
        <f t="shared" si="7"/>
        <v>Princeton</v>
      </c>
      <c r="M61" t="str">
        <f t="shared" si="8"/>
        <v>VF-27</v>
      </c>
      <c r="N61" t="str">
        <f t="shared" si="9"/>
        <v>F6F-3:  0V/7E/8C/9I/0R</v>
      </c>
      <c r="O61"/>
      <c r="Q61" s="27">
        <f t="shared" ca="1" si="1"/>
        <v>4</v>
      </c>
    </row>
    <row r="62" spans="1:17" s="26" customFormat="1" x14ac:dyDescent="0.25">
      <c r="A62" s="23" t="s">
        <v>228</v>
      </c>
      <c r="B62" s="23" t="s">
        <v>227</v>
      </c>
      <c r="C62" s="23" t="s">
        <v>175</v>
      </c>
      <c r="D62" s="24">
        <v>9</v>
      </c>
      <c r="E62" s="25">
        <f ca="1">TRUNC(VLOOKUP(Q35,$A$6:$B$11,2)*D62)</f>
        <v>8</v>
      </c>
      <c r="F62" s="24" t="s">
        <v>42</v>
      </c>
      <c r="G62" s="24">
        <f t="shared" si="2"/>
        <v>0</v>
      </c>
      <c r="H62" s="24">
        <f t="shared" si="3"/>
        <v>2</v>
      </c>
      <c r="I62" s="14">
        <f t="shared" si="4"/>
        <v>4</v>
      </c>
      <c r="J62" s="14">
        <f t="shared" si="5"/>
        <v>3</v>
      </c>
      <c r="K62" s="14">
        <f t="shared" si="6"/>
        <v>0</v>
      </c>
      <c r="L62" t="str">
        <f t="shared" si="7"/>
        <v>Princeton</v>
      </c>
      <c r="M62" t="str">
        <f t="shared" si="8"/>
        <v>VT-27</v>
      </c>
      <c r="N62" t="str">
        <f t="shared" si="9"/>
        <v>TBM-1C:  0V/2E/4C/3I/0R</v>
      </c>
      <c r="O62"/>
      <c r="Q62" s="27">
        <f t="shared" ca="1" si="1"/>
        <v>5</v>
      </c>
    </row>
    <row r="63" spans="1:17" s="26" customFormat="1" x14ac:dyDescent="0.25">
      <c r="A63" s="32" t="s">
        <v>229</v>
      </c>
      <c r="B63" s="32" t="s">
        <v>230</v>
      </c>
      <c r="C63" s="32" t="s">
        <v>172</v>
      </c>
      <c r="D63" s="33">
        <v>38</v>
      </c>
      <c r="E63" s="34">
        <f ca="1">TRUNC(VLOOKUP(Q32,$A$6:$B$11,2)*D63)</f>
        <v>36</v>
      </c>
      <c r="F63" s="33" t="s">
        <v>42</v>
      </c>
      <c r="G63" s="33">
        <f t="shared" si="2"/>
        <v>0</v>
      </c>
      <c r="H63" s="33">
        <f t="shared" si="3"/>
        <v>11</v>
      </c>
      <c r="I63" s="33">
        <f t="shared" si="4"/>
        <v>12</v>
      </c>
      <c r="J63" s="33">
        <f t="shared" si="5"/>
        <v>15</v>
      </c>
      <c r="K63" s="33">
        <f t="shared" si="6"/>
        <v>0</v>
      </c>
      <c r="L63" t="str">
        <f t="shared" si="7"/>
        <v>Essex</v>
      </c>
      <c r="M63" t="str">
        <f t="shared" si="8"/>
        <v>VF-15</v>
      </c>
      <c r="N63" t="str">
        <f t="shared" si="9"/>
        <v>F6F-3:  0V/11E/12C/15I/0R</v>
      </c>
      <c r="O63"/>
      <c r="Q63" s="27">
        <f t="shared" ca="1" si="1"/>
        <v>2</v>
      </c>
    </row>
    <row r="64" spans="1:17" s="26" customFormat="1" x14ac:dyDescent="0.25">
      <c r="A64" s="32" t="s">
        <v>231</v>
      </c>
      <c r="B64" s="32" t="s">
        <v>230</v>
      </c>
      <c r="C64" s="32" t="s">
        <v>169</v>
      </c>
      <c r="D64" s="33">
        <v>36</v>
      </c>
      <c r="E64" s="34">
        <f ca="1">TRUNC(VLOOKUP(Q33,$A$6:$B$11,2)*D64)</f>
        <v>34</v>
      </c>
      <c r="F64" s="33" t="s">
        <v>42</v>
      </c>
      <c r="G64" s="33">
        <f t="shared" si="2"/>
        <v>0</v>
      </c>
      <c r="H64" s="33">
        <f t="shared" si="3"/>
        <v>10</v>
      </c>
      <c r="I64" s="33">
        <f t="shared" si="4"/>
        <v>12</v>
      </c>
      <c r="J64" s="33">
        <f t="shared" si="5"/>
        <v>14</v>
      </c>
      <c r="K64" s="33">
        <f t="shared" si="6"/>
        <v>0</v>
      </c>
      <c r="L64" t="str">
        <f t="shared" si="7"/>
        <v>Essex</v>
      </c>
      <c r="M64" t="str">
        <f t="shared" si="8"/>
        <v>VB-15</v>
      </c>
      <c r="N64" t="str">
        <f t="shared" si="9"/>
        <v>SB2C-1C:  0V/10E/12C/14I/0R</v>
      </c>
      <c r="O64"/>
      <c r="Q64" s="27">
        <f t="shared" ca="1" si="1"/>
        <v>2</v>
      </c>
    </row>
    <row r="65" spans="1:17" s="26" customFormat="1" x14ac:dyDescent="0.25">
      <c r="A65" s="32" t="s">
        <v>232</v>
      </c>
      <c r="B65" s="32" t="s">
        <v>230</v>
      </c>
      <c r="C65" s="32" t="s">
        <v>175</v>
      </c>
      <c r="D65" s="33">
        <v>20</v>
      </c>
      <c r="E65" s="34">
        <f ca="1">TRUNC(VLOOKUP(Q34,$A$6:$B$11,2)*D65)</f>
        <v>20</v>
      </c>
      <c r="F65" s="33" t="s">
        <v>42</v>
      </c>
      <c r="G65" s="33">
        <f t="shared" si="2"/>
        <v>0</v>
      </c>
      <c r="H65" s="33">
        <f t="shared" si="3"/>
        <v>6</v>
      </c>
      <c r="I65" s="33">
        <f t="shared" si="4"/>
        <v>6</v>
      </c>
      <c r="J65" s="33">
        <f t="shared" si="5"/>
        <v>8</v>
      </c>
      <c r="K65" s="33">
        <f t="shared" si="6"/>
        <v>0</v>
      </c>
      <c r="L65" t="str">
        <f t="shared" si="7"/>
        <v>Essex</v>
      </c>
      <c r="M65" t="str">
        <f t="shared" si="8"/>
        <v>VT-15</v>
      </c>
      <c r="N65" t="str">
        <f t="shared" si="9"/>
        <v>TBM-1C:  0V/6E/6C/8I/0R</v>
      </c>
      <c r="O65"/>
      <c r="Q65" s="27">
        <f t="shared" ca="1" si="1"/>
        <v>3</v>
      </c>
    </row>
    <row r="66" spans="1:17" s="26" customFormat="1" x14ac:dyDescent="0.25">
      <c r="A66" s="32" t="s">
        <v>202</v>
      </c>
      <c r="B66" s="32" t="s">
        <v>230</v>
      </c>
      <c r="C66" s="32" t="s">
        <v>177</v>
      </c>
      <c r="D66" s="33">
        <v>4</v>
      </c>
      <c r="E66" s="34">
        <f ca="1">TRUNC(VLOOKUP(Q35,$A$6:$B$11,2)*D66)</f>
        <v>3</v>
      </c>
      <c r="F66" s="33" t="s">
        <v>245</v>
      </c>
      <c r="G66" s="33">
        <f t="shared" si="2"/>
        <v>0</v>
      </c>
      <c r="H66" s="33">
        <f t="shared" si="3"/>
        <v>0</v>
      </c>
      <c r="I66" s="33">
        <f t="shared" ref="I66" si="18">D66-G66-H66-J66-K66</f>
        <v>1</v>
      </c>
      <c r="J66" s="33">
        <f t="shared" si="5"/>
        <v>1</v>
      </c>
      <c r="K66" s="33">
        <f t="shared" si="6"/>
        <v>2</v>
      </c>
      <c r="L66" t="str">
        <f t="shared" si="7"/>
        <v>Essex</v>
      </c>
      <c r="M66" t="str">
        <f t="shared" si="8"/>
        <v>VF(N)-77 Det A</v>
      </c>
      <c r="N66" t="str">
        <f t="shared" si="9"/>
        <v>F6F-3N:  0V/0E/1C/1I/2R</v>
      </c>
      <c r="O66"/>
      <c r="Q66" s="27">
        <f t="shared" ca="1" si="1"/>
        <v>3</v>
      </c>
    </row>
    <row r="67" spans="1:17" s="26" customFormat="1" x14ac:dyDescent="0.25">
      <c r="A67" s="23" t="s">
        <v>233</v>
      </c>
      <c r="B67" s="23" t="s">
        <v>234</v>
      </c>
      <c r="C67" s="23" t="s">
        <v>172</v>
      </c>
      <c r="D67" s="24">
        <v>23</v>
      </c>
      <c r="E67" s="25">
        <f t="shared" ref="E67:E70" ca="1" si="19">TRUNC(VLOOKUP(Q32,$A$6:$B$11,2)*D67)</f>
        <v>22</v>
      </c>
      <c r="F67" s="24" t="s">
        <v>42</v>
      </c>
      <c r="G67" s="24">
        <f t="shared" si="2"/>
        <v>0</v>
      </c>
      <c r="H67" s="24">
        <f t="shared" si="3"/>
        <v>6</v>
      </c>
      <c r="I67" s="14">
        <f t="shared" si="4"/>
        <v>8</v>
      </c>
      <c r="J67" s="14">
        <f t="shared" si="5"/>
        <v>9</v>
      </c>
      <c r="K67" s="14">
        <f t="shared" si="6"/>
        <v>0</v>
      </c>
      <c r="L67" t="str">
        <f t="shared" si="7"/>
        <v>Langley</v>
      </c>
      <c r="M67" t="str">
        <f t="shared" si="8"/>
        <v>VF-32</v>
      </c>
      <c r="N67" t="str">
        <f t="shared" si="9"/>
        <v>F6F-3:  0V/6E/8C/9I/0R</v>
      </c>
      <c r="O67"/>
      <c r="Q67" s="27">
        <f t="shared" ca="1" si="1"/>
        <v>6</v>
      </c>
    </row>
    <row r="68" spans="1:17" s="26" customFormat="1" x14ac:dyDescent="0.25">
      <c r="A68" s="23" t="s">
        <v>235</v>
      </c>
      <c r="B68" s="23" t="s">
        <v>234</v>
      </c>
      <c r="C68" s="23" t="s">
        <v>175</v>
      </c>
      <c r="D68" s="24">
        <v>9</v>
      </c>
      <c r="E68" s="25">
        <f t="shared" ca="1" si="19"/>
        <v>8</v>
      </c>
      <c r="F68" s="24" t="s">
        <v>42</v>
      </c>
      <c r="G68" s="24">
        <f t="shared" si="2"/>
        <v>0</v>
      </c>
      <c r="H68" s="24">
        <f t="shared" si="3"/>
        <v>2</v>
      </c>
      <c r="I68" s="14">
        <f t="shared" si="4"/>
        <v>4</v>
      </c>
      <c r="J68" s="14">
        <f t="shared" si="5"/>
        <v>3</v>
      </c>
      <c r="K68" s="14">
        <f t="shared" si="6"/>
        <v>0</v>
      </c>
      <c r="L68" t="str">
        <f t="shared" si="7"/>
        <v>Langley</v>
      </c>
      <c r="M68" t="str">
        <f t="shared" si="8"/>
        <v>VT-32</v>
      </c>
      <c r="N68" t="str">
        <f t="shared" si="9"/>
        <v>TBM-1C:  0V/2E/4C/3I/0R</v>
      </c>
      <c r="O68"/>
      <c r="Q68" s="27">
        <f t="shared" ca="1" si="1"/>
        <v>5</v>
      </c>
    </row>
    <row r="69" spans="1:17" s="26" customFormat="1" x14ac:dyDescent="0.25">
      <c r="A69" s="32" t="s">
        <v>236</v>
      </c>
      <c r="B69" s="32" t="s">
        <v>237</v>
      </c>
      <c r="C69" s="32" t="s">
        <v>172</v>
      </c>
      <c r="D69" s="33">
        <v>23</v>
      </c>
      <c r="E69" s="34">
        <f t="shared" ca="1" si="19"/>
        <v>23</v>
      </c>
      <c r="F69" s="33" t="s">
        <v>42</v>
      </c>
      <c r="G69" s="33">
        <f t="shared" si="2"/>
        <v>0</v>
      </c>
      <c r="H69" s="33">
        <f t="shared" si="3"/>
        <v>6</v>
      </c>
      <c r="I69" s="33">
        <f t="shared" si="4"/>
        <v>8</v>
      </c>
      <c r="J69" s="33">
        <f t="shared" si="5"/>
        <v>9</v>
      </c>
      <c r="K69" s="33">
        <f t="shared" si="6"/>
        <v>0</v>
      </c>
      <c r="L69" t="str">
        <f t="shared" si="7"/>
        <v>Cowpens</v>
      </c>
      <c r="M69" t="str">
        <f t="shared" si="8"/>
        <v>VF-25</v>
      </c>
      <c r="N69" t="str">
        <f t="shared" si="9"/>
        <v>F6F-3:  0V/6E/8C/9I/0R</v>
      </c>
      <c r="O69"/>
      <c r="Q69" s="27">
        <f t="shared" ca="1" si="1"/>
        <v>6</v>
      </c>
    </row>
    <row r="70" spans="1:17" s="26" customFormat="1" x14ac:dyDescent="0.25">
      <c r="A70" s="32" t="s">
        <v>238</v>
      </c>
      <c r="B70" s="32" t="s">
        <v>237</v>
      </c>
      <c r="C70" s="32" t="s">
        <v>175</v>
      </c>
      <c r="D70" s="33">
        <v>9</v>
      </c>
      <c r="E70" s="34">
        <f t="shared" ca="1" si="19"/>
        <v>8</v>
      </c>
      <c r="F70" s="33" t="s">
        <v>42</v>
      </c>
      <c r="G70" s="33">
        <f t="shared" si="2"/>
        <v>0</v>
      </c>
      <c r="H70" s="33">
        <f t="shared" si="3"/>
        <v>2</v>
      </c>
      <c r="I70" s="33">
        <f t="shared" si="4"/>
        <v>4</v>
      </c>
      <c r="J70" s="33">
        <f t="shared" si="5"/>
        <v>3</v>
      </c>
      <c r="K70" s="33">
        <f t="shared" si="6"/>
        <v>0</v>
      </c>
      <c r="L70" t="str">
        <f t="shared" si="7"/>
        <v>Cowpens</v>
      </c>
      <c r="M70" t="str">
        <f t="shared" si="8"/>
        <v>VT-25</v>
      </c>
      <c r="N70" t="str">
        <f t="shared" si="9"/>
        <v>TBM-1C:  0V/2E/4C/3I/0R</v>
      </c>
      <c r="O70"/>
      <c r="Q70" s="27">
        <f t="shared" ca="1" si="1"/>
        <v>5</v>
      </c>
    </row>
    <row r="71" spans="1:17" x14ac:dyDescent="0.25">
      <c r="A71" s="5"/>
      <c r="B71" s="5"/>
      <c r="C71" s="12" t="s">
        <v>36</v>
      </c>
      <c r="D71" s="3">
        <f>SUM(D24:D70)</f>
        <v>913</v>
      </c>
      <c r="E71" s="3">
        <f ca="1">SUM(E24:E70)</f>
        <v>841</v>
      </c>
      <c r="F71" s="5"/>
      <c r="G71" s="3">
        <f>SUM(G24:G70)</f>
        <v>0</v>
      </c>
      <c r="H71" s="3">
        <f>SUM(H24:H70)</f>
        <v>248</v>
      </c>
      <c r="I71" s="3">
        <f>SUM(I24:I70)</f>
        <v>309</v>
      </c>
      <c r="J71" s="3">
        <f>SUM(J24:J70)</f>
        <v>342</v>
      </c>
      <c r="K71" s="3">
        <f>SUM(K24:K70)</f>
        <v>14</v>
      </c>
      <c r="L71" s="28"/>
    </row>
  </sheetData>
  <mergeCells count="11">
    <mergeCell ref="E8:I8"/>
    <mergeCell ref="A4:B4"/>
    <mergeCell ref="D4:I4"/>
    <mergeCell ref="E5:I5"/>
    <mergeCell ref="E6:I6"/>
    <mergeCell ref="E7:I7"/>
    <mergeCell ref="E9:I9"/>
    <mergeCell ref="E10:I10"/>
    <mergeCell ref="A13:C18"/>
    <mergeCell ref="F13:K13"/>
    <mergeCell ref="F22:K22"/>
  </mergeCells>
  <pageMargins left="0.7" right="0.7" top="0.75" bottom="0.75" header="0.3" footer="0.3"/>
  <ignoredErrors>
    <ignoredError sqref="E3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Jap Land Based</vt:lpstr>
      <vt:lpstr>Blank Form</vt:lpstr>
      <vt:lpstr>Jap Ship Based</vt:lpstr>
      <vt:lpstr>US Carrier</vt:lpstr>
      <vt:lpstr>'Jap Land Based'!Print_Area</vt:lpstr>
      <vt:lpstr>'Jap Ship Based'!Print_Area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 Kettler</dc:creator>
  <cp:lastModifiedBy>Ed</cp:lastModifiedBy>
  <cp:lastPrinted>2010-08-12T05:06:58Z</cp:lastPrinted>
  <dcterms:created xsi:type="dcterms:W3CDTF">2010-08-03T03:56:19Z</dcterms:created>
  <dcterms:modified xsi:type="dcterms:W3CDTF">2011-08-03T02:48:53Z</dcterms:modified>
</cp:coreProperties>
</file>